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ontegopetnutrition946.sharepoint.com/sites/PayrollMaintenance-TemporaryPolicyDevelopment/Shared Documents/Policy Development/Policies awaiting final review by Henry/Credit Card Usage Policy/"/>
    </mc:Choice>
  </mc:AlternateContent>
  <xr:revisionPtr revIDLastSave="0" documentId="8_{8C556267-D152-4A14-9A2F-7E932FA8C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" r:id="rId1"/>
    <sheet name="Month &amp; Year" sheetId="1" r:id="rId2"/>
    <sheet name="Final count month end" sheetId="4" r:id="rId3"/>
    <sheet name="Account List" sheetId="2" r:id="rId4"/>
  </sheets>
  <externalReferences>
    <externalReference r:id="rId5"/>
  </externalReferences>
  <definedNames>
    <definedName name="_xlnm._FilterDatabase" localSheetId="1" hidden="1">'Month &amp; Year'!$B$1:$I$119</definedName>
    <definedName name="_xlnm._FilterDatabase" localSheetId="0" hidden="1">Summary!$B$4:$F$226</definedName>
    <definedName name="_xlnm.Print_Area" localSheetId="1">'Month &amp; Year'!$A$1:$L$117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3" i="1" l="1"/>
  <c r="E89" i="1" l="1"/>
  <c r="E88" i="1" l="1"/>
  <c r="E87" i="1"/>
  <c r="E86" i="1"/>
  <c r="E85" i="1" l="1"/>
  <c r="E111" i="1"/>
  <c r="E110" i="1"/>
  <c r="E109" i="1"/>
  <c r="E108" i="1"/>
  <c r="E107" i="1"/>
  <c r="E106" i="1"/>
  <c r="E105" i="1"/>
  <c r="E104" i="1"/>
  <c r="E103" i="1"/>
  <c r="E102" i="1"/>
  <c r="E92" i="1" l="1"/>
  <c r="E101" i="1"/>
  <c r="E113" i="1" s="1"/>
  <c r="I101" i="1" s="1"/>
  <c r="I3" i="1" l="1"/>
  <c r="I4" i="1" l="1"/>
  <c r="I5" i="1" s="1"/>
  <c r="I6" i="1" s="1"/>
  <c r="I7" i="1" s="1"/>
  <c r="G93" i="1"/>
  <c r="I93" i="1" s="1"/>
  <c r="I8" i="1" l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H95" i="1"/>
  <c r="I24" i="1" l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100" i="1" s="1"/>
  <c r="I102" i="1" s="1"/>
  <c r="C60" i="3"/>
  <c r="E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D222" i="3"/>
  <c r="D223" i="3"/>
  <c r="E222" i="3"/>
  <c r="E223" i="3"/>
  <c r="E81" i="3"/>
  <c r="E56" i="3"/>
  <c r="D56" i="3"/>
  <c r="D214" i="2"/>
  <c r="E221" i="3"/>
  <c r="D221" i="3"/>
  <c r="C4" i="4"/>
  <c r="C5" i="4"/>
  <c r="C6" i="4"/>
  <c r="C7" i="4"/>
  <c r="C8" i="4"/>
  <c r="C9" i="4"/>
  <c r="C10" i="4"/>
  <c r="C11" i="4"/>
  <c r="C17" i="4" s="1"/>
  <c r="C12" i="4"/>
  <c r="C13" i="4"/>
  <c r="C14" i="4"/>
  <c r="C15" i="4"/>
  <c r="D63" i="2"/>
  <c r="C69" i="3"/>
  <c r="D64" i="2"/>
  <c r="C70" i="3"/>
  <c r="D65" i="2"/>
  <c r="C71" i="3"/>
  <c r="D66" i="2"/>
  <c r="C72" i="3"/>
  <c r="D67" i="2"/>
  <c r="C73" i="3"/>
  <c r="D68" i="2"/>
  <c r="D69" i="2"/>
  <c r="C75" i="3"/>
  <c r="D70" i="2"/>
  <c r="C76" i="3"/>
  <c r="D71" i="2"/>
  <c r="C77" i="3"/>
  <c r="D72" i="2"/>
  <c r="C78" i="3"/>
  <c r="D73" i="2"/>
  <c r="C79" i="3"/>
  <c r="D74" i="2"/>
  <c r="C80" i="3"/>
  <c r="D75" i="2"/>
  <c r="C82" i="3"/>
  <c r="D76" i="2"/>
  <c r="D77" i="2"/>
  <c r="D78" i="2"/>
  <c r="C85" i="3"/>
  <c r="D79" i="2"/>
  <c r="C86" i="3"/>
  <c r="D80" i="2"/>
  <c r="D81" i="2"/>
  <c r="D82" i="2"/>
  <c r="D83" i="2"/>
  <c r="C90" i="3"/>
  <c r="D84" i="2"/>
  <c r="C74" i="3" s="1"/>
  <c r="D85" i="2"/>
  <c r="D86" i="2"/>
  <c r="D87" i="2"/>
  <c r="C94" i="3"/>
  <c r="D88" i="2"/>
  <c r="D89" i="2"/>
  <c r="D90" i="2"/>
  <c r="D91" i="2"/>
  <c r="C98" i="3"/>
  <c r="D92" i="2"/>
  <c r="C99" i="3"/>
  <c r="D93" i="2"/>
  <c r="C100" i="3"/>
  <c r="D94" i="2"/>
  <c r="C101" i="3"/>
  <c r="D95" i="2"/>
  <c r="C102" i="3"/>
  <c r="D96" i="2"/>
  <c r="C83" i="3" s="1"/>
  <c r="C103" i="3"/>
  <c r="D97" i="2"/>
  <c r="C84" i="3" s="1"/>
  <c r="C104" i="3"/>
  <c r="D98" i="2"/>
  <c r="C105" i="3"/>
  <c r="D99" i="2"/>
  <c r="C106" i="3"/>
  <c r="D100" i="2"/>
  <c r="C87" i="3" s="1"/>
  <c r="C107" i="3"/>
  <c r="D101" i="2"/>
  <c r="C88" i="3" s="1"/>
  <c r="C108" i="3"/>
  <c r="D102" i="2"/>
  <c r="C89" i="3" s="1"/>
  <c r="C109" i="3"/>
  <c r="D103" i="2"/>
  <c r="C110" i="3"/>
  <c r="D104" i="2"/>
  <c r="C91" i="3" s="1"/>
  <c r="C111" i="3"/>
  <c r="D105" i="2"/>
  <c r="C92" i="3" s="1"/>
  <c r="C112" i="3"/>
  <c r="D106" i="2"/>
  <c r="C93" i="3" s="1"/>
  <c r="C113" i="3"/>
  <c r="D107" i="2"/>
  <c r="C114" i="3"/>
  <c r="D108" i="2"/>
  <c r="C95" i="3" s="1"/>
  <c r="C115" i="3"/>
  <c r="D109" i="2"/>
  <c r="C96" i="3" s="1"/>
  <c r="C116" i="3"/>
  <c r="D110" i="2"/>
  <c r="C97" i="3" s="1"/>
  <c r="C117" i="3"/>
  <c r="D111" i="2"/>
  <c r="C118" i="3"/>
  <c r="D112" i="2"/>
  <c r="C119" i="3"/>
  <c r="D113" i="2"/>
  <c r="C120" i="3"/>
  <c r="D114" i="2"/>
  <c r="C121" i="3"/>
  <c r="D115" i="2"/>
  <c r="C122" i="3"/>
  <c r="D116" i="2"/>
  <c r="C123" i="3"/>
  <c r="D117" i="2"/>
  <c r="C124" i="3"/>
  <c r="D118" i="2"/>
  <c r="C125" i="3"/>
  <c r="D119" i="2"/>
  <c r="C126" i="3"/>
  <c r="D120" i="2"/>
  <c r="C127" i="3"/>
  <c r="D121" i="2"/>
  <c r="C128" i="3"/>
  <c r="D122" i="2"/>
  <c r="C129" i="3"/>
  <c r="D123" i="2"/>
  <c r="C130" i="3"/>
  <c r="D124" i="2"/>
  <c r="C131" i="3"/>
  <c r="D125" i="2"/>
  <c r="C132" i="3"/>
  <c r="D126" i="2"/>
  <c r="C133" i="3"/>
  <c r="D127" i="2"/>
  <c r="C134" i="3"/>
  <c r="D128" i="2"/>
  <c r="C135" i="3"/>
  <c r="D129" i="2"/>
  <c r="C136" i="3"/>
  <c r="D130" i="2"/>
  <c r="C137" i="3"/>
  <c r="D131" i="2"/>
  <c r="C138" i="3"/>
  <c r="D132" i="2"/>
  <c r="C139" i="3"/>
  <c r="D133" i="2"/>
  <c r="D134" i="2"/>
  <c r="C141" i="3"/>
  <c r="D135" i="2"/>
  <c r="D136" i="2"/>
  <c r="C143" i="3"/>
  <c r="D137" i="2"/>
  <c r="C144" i="3"/>
  <c r="D138" i="2"/>
  <c r="C145" i="3"/>
  <c r="D139" i="2"/>
  <c r="C146" i="3"/>
  <c r="D140" i="2"/>
  <c r="D141" i="2"/>
  <c r="C148" i="3"/>
  <c r="D142" i="2"/>
  <c r="D143" i="2"/>
  <c r="C150" i="3"/>
  <c r="D144" i="2"/>
  <c r="C151" i="3"/>
  <c r="D145" i="2"/>
  <c r="C152" i="3"/>
  <c r="D146" i="2"/>
  <c r="C153" i="3"/>
  <c r="D147" i="2"/>
  <c r="C154" i="3"/>
  <c r="D148" i="2"/>
  <c r="D149" i="2"/>
  <c r="C156" i="3"/>
  <c r="D150" i="2"/>
  <c r="C157" i="3"/>
  <c r="D151" i="2"/>
  <c r="C158" i="3"/>
  <c r="D152" i="2"/>
  <c r="C159" i="3"/>
  <c r="D153" i="2"/>
  <c r="D154" i="2"/>
  <c r="C140" i="3" s="1"/>
  <c r="D155" i="2"/>
  <c r="D156" i="2"/>
  <c r="C142" i="3" s="1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C147" i="3" s="1"/>
  <c r="D171" i="2"/>
  <c r="D172" i="2"/>
  <c r="C149" i="3" s="1"/>
  <c r="D173" i="2"/>
  <c r="D174" i="2"/>
  <c r="D175" i="2"/>
  <c r="D176" i="2"/>
  <c r="D177" i="2"/>
  <c r="D178" i="2"/>
  <c r="C155" i="3" s="1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41" i="2"/>
  <c r="C46" i="3"/>
  <c r="D42" i="2"/>
  <c r="C47" i="3"/>
  <c r="D43" i="2"/>
  <c r="C48" i="3"/>
  <c r="D44" i="2"/>
  <c r="C49" i="3"/>
  <c r="D45" i="2"/>
  <c r="C50" i="3"/>
  <c r="D46" i="2"/>
  <c r="C51" i="3"/>
  <c r="D47" i="2"/>
  <c r="C52" i="3"/>
  <c r="D48" i="2"/>
  <c r="C53" i="3"/>
  <c r="D49" i="2"/>
  <c r="D50" i="2"/>
  <c r="D51" i="2"/>
  <c r="C57" i="3"/>
  <c r="D52" i="2"/>
  <c r="C58" i="3"/>
  <c r="D53" i="2"/>
  <c r="C59" i="3"/>
  <c r="D54" i="2"/>
  <c r="D55" i="2"/>
  <c r="C54" i="3" s="1"/>
  <c r="C61" i="3"/>
  <c r="D56" i="2"/>
  <c r="C55" i="3" s="1"/>
  <c r="C62" i="3"/>
  <c r="D57" i="2"/>
  <c r="C63" i="3"/>
  <c r="D58" i="2"/>
  <c r="C64" i="3"/>
  <c r="D59" i="2"/>
  <c r="C65" i="3"/>
  <c r="D60" i="2"/>
  <c r="C66" i="3"/>
  <c r="D61" i="2"/>
  <c r="C67" i="3"/>
  <c r="D62" i="2"/>
  <c r="C68" i="3"/>
  <c r="D40" i="2"/>
  <c r="C43" i="3" s="1"/>
  <c r="C45" i="3"/>
  <c r="D39" i="2"/>
  <c r="C42" i="3" s="1"/>
  <c r="C44" i="3"/>
  <c r="D38" i="2"/>
  <c r="C41" i="3" s="1"/>
  <c r="D37" i="2"/>
  <c r="D36" i="2"/>
  <c r="D35" i="2"/>
  <c r="C40" i="3"/>
  <c r="D34" i="2"/>
  <c r="C39" i="3"/>
  <c r="D33" i="2"/>
  <c r="C38" i="3"/>
  <c r="D32" i="2"/>
  <c r="C37" i="3"/>
  <c r="D31" i="2"/>
  <c r="C36" i="3"/>
  <c r="D30" i="2"/>
  <c r="C35" i="3"/>
  <c r="D29" i="2"/>
  <c r="C34" i="3"/>
  <c r="D28" i="2"/>
  <c r="C33" i="3"/>
  <c r="D27" i="2"/>
  <c r="C32" i="3"/>
  <c r="D26" i="2"/>
  <c r="C31" i="3"/>
  <c r="D25" i="2"/>
  <c r="C30" i="3"/>
  <c r="D24" i="2"/>
  <c r="C29" i="3"/>
  <c r="D23" i="2"/>
  <c r="C28" i="3"/>
  <c r="D22" i="2"/>
  <c r="C27" i="3" s="1"/>
  <c r="D21" i="2"/>
  <c r="C26" i="3" s="1"/>
  <c r="D20" i="2"/>
  <c r="C25" i="3"/>
  <c r="D19" i="2"/>
  <c r="C24" i="3"/>
  <c r="D18" i="2"/>
  <c r="C23" i="3" s="1"/>
  <c r="D17" i="2"/>
  <c r="C22" i="3"/>
  <c r="D16" i="2"/>
  <c r="C21" i="3"/>
  <c r="D15" i="2"/>
  <c r="C20" i="3"/>
  <c r="D14" i="2"/>
  <c r="C19" i="3" s="1"/>
  <c r="D13" i="2"/>
  <c r="C18" i="3"/>
  <c r="D12" i="2"/>
  <c r="C17" i="3"/>
  <c r="D11" i="2"/>
  <c r="C16" i="3"/>
  <c r="D10" i="2"/>
  <c r="C15" i="3" s="1"/>
  <c r="D9" i="2"/>
  <c r="C14" i="3"/>
  <c r="D8" i="2"/>
  <c r="C13" i="3"/>
  <c r="D7" i="2"/>
  <c r="C12" i="3"/>
  <c r="D6" i="2"/>
  <c r="C11" i="3" s="1"/>
  <c r="D5" i="2"/>
  <c r="C10" i="3"/>
  <c r="D4" i="2"/>
  <c r="C9" i="3"/>
  <c r="D3" i="2"/>
  <c r="C8" i="3"/>
  <c r="D2" i="2"/>
  <c r="C7" i="3"/>
  <c r="D213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169" i="3"/>
  <c r="D78" i="3"/>
  <c r="E212" i="3"/>
  <c r="E130" i="3"/>
  <c r="E47" i="3"/>
  <c r="D171" i="3"/>
  <c r="D80" i="3"/>
  <c r="E105" i="3"/>
  <c r="E184" i="3"/>
  <c r="E110" i="3"/>
  <c r="D200" i="3"/>
  <c r="D118" i="3"/>
  <c r="D35" i="3"/>
  <c r="E14" i="3"/>
  <c r="D88" i="3"/>
  <c r="E213" i="3"/>
  <c r="E131" i="3"/>
  <c r="E48" i="3"/>
  <c r="D180" i="3"/>
  <c r="D90" i="3"/>
  <c r="D47" i="3"/>
  <c r="D57" i="3"/>
  <c r="D79" i="3"/>
  <c r="E205" i="3"/>
  <c r="E123" i="3"/>
  <c r="E40" i="3"/>
  <c r="D172" i="3"/>
  <c r="D82" i="3"/>
  <c r="E207" i="3"/>
  <c r="D113" i="3"/>
  <c r="D60" i="3"/>
  <c r="E175" i="3"/>
  <c r="D176" i="3"/>
  <c r="D28" i="3"/>
  <c r="E163" i="3"/>
  <c r="D164" i="3"/>
  <c r="E50" i="3"/>
  <c r="E143" i="3"/>
  <c r="E149" i="3"/>
  <c r="E59" i="3"/>
  <c r="D198" i="3"/>
  <c r="D116" i="3"/>
  <c r="D25" i="3"/>
  <c r="E151" i="3"/>
  <c r="E61" i="3"/>
  <c r="E104" i="3"/>
  <c r="E198" i="3"/>
  <c r="D74" i="3"/>
  <c r="D104" i="3"/>
  <c r="D13" i="3"/>
  <c r="E147" i="3"/>
  <c r="E65" i="3"/>
  <c r="D196" i="3"/>
  <c r="D106" i="3"/>
  <c r="D15" i="3"/>
  <c r="E39" i="3"/>
  <c r="E53" i="3"/>
  <c r="E12" i="3"/>
  <c r="D135" i="3"/>
  <c r="D52" i="3"/>
  <c r="E187" i="3"/>
  <c r="D98" i="3"/>
  <c r="D22" i="3"/>
  <c r="E148" i="3"/>
  <c r="E66" i="3"/>
  <c r="D205" i="3"/>
  <c r="D115" i="3"/>
  <c r="D24" i="3"/>
  <c r="E150" i="3"/>
  <c r="E69" i="3"/>
  <c r="E13" i="3"/>
  <c r="D14" i="3"/>
  <c r="E140" i="3"/>
  <c r="E58" i="3"/>
  <c r="D197" i="3"/>
  <c r="D107" i="3"/>
  <c r="D16" i="3"/>
  <c r="E142" i="3"/>
  <c r="E199" i="3"/>
  <c r="D173" i="3"/>
  <c r="D201" i="3"/>
  <c r="D38" i="3"/>
  <c r="E165" i="3"/>
  <c r="E83" i="3"/>
  <c r="D131" i="3"/>
  <c r="D40" i="3"/>
  <c r="E167" i="3"/>
  <c r="D123" i="3"/>
  <c r="D137" i="3"/>
  <c r="D161" i="3"/>
  <c r="D70" i="3"/>
  <c r="E204" i="3"/>
  <c r="E122" i="3"/>
  <c r="E119" i="3"/>
  <c r="E174" i="3"/>
  <c r="E84" i="3"/>
  <c r="D140" i="3"/>
  <c r="D49" i="3"/>
  <c r="E176" i="3"/>
  <c r="E86" i="3"/>
  <c r="D12" i="3"/>
  <c r="D97" i="3"/>
  <c r="E166" i="3"/>
  <c r="E75" i="3"/>
  <c r="D214" i="3"/>
  <c r="D132" i="3"/>
  <c r="D41" i="3"/>
  <c r="E168" i="3"/>
  <c r="E77" i="3"/>
  <c r="E116" i="3"/>
  <c r="E129" i="3"/>
  <c r="D136" i="3"/>
  <c r="D45" i="3"/>
  <c r="E115" i="3"/>
  <c r="E32" i="3"/>
  <c r="E54" i="3"/>
  <c r="D125" i="3"/>
  <c r="E70" i="3"/>
  <c r="E19" i="3"/>
  <c r="D150" i="3"/>
  <c r="D68" i="3"/>
  <c r="E202" i="3"/>
  <c r="E112" i="3"/>
  <c r="E21" i="3"/>
  <c r="D120" i="3"/>
  <c r="D29" i="3"/>
  <c r="E78" i="3"/>
  <c r="E68" i="3"/>
  <c r="D199" i="3"/>
  <c r="D117" i="3"/>
  <c r="D34" i="3"/>
  <c r="E161" i="3"/>
  <c r="E190" i="3"/>
  <c r="E100" i="3"/>
  <c r="E17" i="3"/>
  <c r="D156" i="3"/>
  <c r="D66" i="3"/>
  <c r="E192" i="3"/>
  <c r="E102" i="3"/>
  <c r="D58" i="3"/>
  <c r="D72" i="3"/>
  <c r="D96" i="3"/>
  <c r="E139" i="3"/>
  <c r="E57" i="3"/>
  <c r="D202" i="3"/>
  <c r="E109" i="3"/>
  <c r="E18" i="3"/>
  <c r="D157" i="3"/>
  <c r="D75" i="3"/>
  <c r="E201" i="3"/>
  <c r="E111" i="3"/>
  <c r="E20" i="3"/>
  <c r="D190" i="3"/>
  <c r="E52" i="3"/>
  <c r="E101" i="3"/>
  <c r="E10" i="3"/>
  <c r="D149" i="3"/>
  <c r="D67" i="3"/>
  <c r="E193" i="3"/>
  <c r="E103" i="3"/>
  <c r="D207" i="3"/>
  <c r="D83" i="3"/>
  <c r="D71" i="3"/>
  <c r="E197" i="3"/>
  <c r="E49" i="3"/>
  <c r="D189" i="3"/>
  <c r="D73" i="3"/>
  <c r="E211" i="3"/>
  <c r="E44" i="3"/>
  <c r="D168" i="3"/>
  <c r="D86" i="3"/>
  <c r="E218" i="3"/>
  <c r="E137" i="3"/>
  <c r="E46" i="3"/>
  <c r="D170" i="3"/>
  <c r="D54" i="3"/>
  <c r="E181" i="3"/>
  <c r="E125" i="3"/>
  <c r="E34" i="3"/>
  <c r="D174" i="3"/>
  <c r="D92" i="3"/>
  <c r="E216" i="3"/>
  <c r="E127" i="3"/>
  <c r="E36" i="3"/>
  <c r="E144" i="3"/>
  <c r="E158" i="3"/>
  <c r="D30" i="3"/>
  <c r="E156" i="3"/>
  <c r="E74" i="3"/>
  <c r="D213" i="3"/>
  <c r="E94" i="3"/>
  <c r="E43" i="3"/>
  <c r="D175" i="3"/>
  <c r="D93" i="3"/>
  <c r="D10" i="3"/>
  <c r="E136" i="3"/>
  <c r="E45" i="3"/>
  <c r="E80" i="3"/>
  <c r="E82" i="3"/>
  <c r="D153" i="3"/>
  <c r="E35" i="3"/>
  <c r="D167" i="3"/>
  <c r="D85" i="3"/>
  <c r="E217" i="3"/>
  <c r="E128" i="3"/>
  <c r="E37" i="3"/>
  <c r="D99" i="3"/>
  <c r="D142" i="3"/>
  <c r="E38" i="3"/>
  <c r="E132" i="3"/>
  <c r="D206" i="3"/>
  <c r="D124" i="3"/>
  <c r="D8" i="3"/>
  <c r="D108" i="3"/>
  <c r="D193" i="3"/>
  <c r="D103" i="3"/>
  <c r="D20" i="3"/>
  <c r="E154" i="3"/>
  <c r="E72" i="3"/>
  <c r="D195" i="3"/>
  <c r="D105" i="3"/>
  <c r="E206" i="3"/>
  <c r="E146" i="3"/>
  <c r="D217" i="3"/>
  <c r="D151" i="3"/>
  <c r="D69" i="3"/>
  <c r="E203" i="3"/>
  <c r="E121" i="3"/>
  <c r="E30" i="3"/>
  <c r="D179" i="3"/>
  <c r="E60" i="3"/>
  <c r="D191" i="3"/>
  <c r="D109" i="3"/>
  <c r="D26" i="3"/>
  <c r="E152" i="3"/>
  <c r="E62" i="3"/>
  <c r="D148" i="3"/>
  <c r="E79" i="3"/>
  <c r="E28" i="3"/>
  <c r="E182" i="3"/>
  <c r="E92" i="3"/>
  <c r="E9" i="3"/>
  <c r="E170" i="3"/>
  <c r="E118" i="3"/>
  <c r="D192" i="3"/>
  <c r="D110" i="3"/>
  <c r="D27" i="3"/>
  <c r="E162" i="3"/>
  <c r="E71" i="3"/>
  <c r="D194" i="3"/>
  <c r="E185" i="3"/>
  <c r="D42" i="3"/>
  <c r="D23" i="3"/>
  <c r="D184" i="3"/>
  <c r="D102" i="3"/>
  <c r="D19" i="3"/>
  <c r="E153" i="3"/>
  <c r="E63" i="3"/>
  <c r="D186" i="3"/>
  <c r="D33" i="3"/>
  <c r="D77" i="3"/>
  <c r="E208" i="3"/>
  <c r="E157" i="3"/>
  <c r="E67" i="3"/>
  <c r="D141" i="3"/>
  <c r="D59" i="3"/>
  <c r="E95" i="3"/>
  <c r="E64" i="3"/>
  <c r="D128" i="3"/>
  <c r="D37" i="3"/>
  <c r="E172" i="3"/>
  <c r="E90" i="3"/>
  <c r="D219" i="3"/>
  <c r="D130" i="3"/>
  <c r="D39" i="3"/>
  <c r="E141" i="3"/>
  <c r="E16" i="3"/>
  <c r="D177" i="3"/>
  <c r="D87" i="3"/>
  <c r="E219" i="3"/>
  <c r="E138" i="3"/>
  <c r="E55" i="3"/>
  <c r="D208" i="3"/>
  <c r="D126" i="3"/>
  <c r="D43" i="3"/>
  <c r="E178" i="3"/>
  <c r="E88" i="3"/>
  <c r="D210" i="3"/>
  <c r="D84" i="3"/>
  <c r="D163" i="3"/>
  <c r="D48" i="3"/>
  <c r="E117" i="3"/>
  <c r="E26" i="3"/>
  <c r="D166" i="3"/>
  <c r="D188" i="3"/>
  <c r="D216" i="3"/>
  <c r="D127" i="3"/>
  <c r="D44" i="3"/>
  <c r="E179" i="3"/>
  <c r="E97" i="3"/>
  <c r="D218" i="3"/>
  <c r="D129" i="3"/>
  <c r="D143" i="3"/>
  <c r="D61" i="3"/>
  <c r="E195" i="3"/>
  <c r="E113" i="3"/>
  <c r="E22" i="3"/>
  <c r="D145" i="3"/>
  <c r="D18" i="3"/>
  <c r="D32" i="3"/>
  <c r="D89" i="3"/>
  <c r="E51" i="3"/>
  <c r="D183" i="3"/>
  <c r="D101" i="3"/>
  <c r="E209" i="3"/>
  <c r="D152" i="3"/>
  <c r="D62" i="3"/>
  <c r="E196" i="3"/>
  <c r="E114" i="3"/>
  <c r="E31" i="3"/>
  <c r="D154" i="3"/>
  <c r="D64" i="3"/>
  <c r="E29" i="3"/>
  <c r="E169" i="3"/>
  <c r="D144" i="3"/>
  <c r="D53" i="3"/>
  <c r="E188" i="3"/>
  <c r="E106" i="3"/>
  <c r="E23" i="3"/>
  <c r="D146" i="3"/>
  <c r="D55" i="3"/>
  <c r="E159" i="3"/>
  <c r="E33" i="3"/>
  <c r="E135" i="3"/>
  <c r="E27" i="3"/>
  <c r="D94" i="3"/>
  <c r="D11" i="3"/>
  <c r="E15" i="3"/>
  <c r="E134" i="3"/>
  <c r="D187" i="3"/>
  <c r="E214" i="3"/>
  <c r="E124" i="3"/>
  <c r="E41" i="3"/>
  <c r="D181" i="3"/>
  <c r="D91" i="3"/>
  <c r="E215" i="3"/>
  <c r="E126" i="3"/>
  <c r="E11" i="3"/>
  <c r="D147" i="3"/>
  <c r="D46" i="3"/>
  <c r="E173" i="3"/>
  <c r="E91" i="3"/>
  <c r="E8" i="3"/>
  <c r="D139" i="3"/>
  <c r="E200" i="3"/>
  <c r="D159" i="3"/>
  <c r="E108" i="3"/>
  <c r="E25" i="3"/>
  <c r="D165" i="3"/>
  <c r="D138" i="3"/>
  <c r="D121" i="3"/>
  <c r="D76" i="3"/>
  <c r="D63" i="3"/>
  <c r="D155" i="3"/>
  <c r="E194" i="3"/>
  <c r="D134" i="3"/>
  <c r="D9" i="3"/>
  <c r="D114" i="3"/>
  <c r="E191" i="3"/>
  <c r="D212" i="3"/>
  <c r="D203" i="3"/>
  <c r="E98" i="3"/>
  <c r="E85" i="3"/>
  <c r="E177" i="3"/>
  <c r="D122" i="3"/>
  <c r="E155" i="3"/>
  <c r="E96" i="3"/>
  <c r="D65" i="3"/>
  <c r="D209" i="3"/>
  <c r="E99" i="3"/>
  <c r="E210" i="3"/>
  <c r="E189" i="3"/>
  <c r="E133" i="3"/>
  <c r="D119" i="3"/>
  <c r="D162" i="3"/>
  <c r="E120" i="3"/>
  <c r="E87" i="3"/>
  <c r="D112" i="3"/>
  <c r="D51" i="3"/>
  <c r="D36" i="3"/>
  <c r="E93" i="3"/>
  <c r="D178" i="3"/>
  <c r="E171" i="3"/>
  <c r="D111" i="3"/>
  <c r="E164" i="3"/>
  <c r="D133" i="3"/>
  <c r="D185" i="3"/>
  <c r="D215" i="3"/>
  <c r="D100" i="3"/>
  <c r="D182" i="3"/>
  <c r="E89" i="3"/>
  <c r="D158" i="3"/>
  <c r="D17" i="3"/>
  <c r="E24" i="3"/>
  <c r="E76" i="3"/>
  <c r="D21" i="3"/>
  <c r="E186" i="3"/>
  <c r="E183" i="3"/>
  <c r="D211" i="3"/>
  <c r="E180" i="3"/>
  <c r="D31" i="3"/>
  <c r="D50" i="3"/>
  <c r="D95" i="3"/>
  <c r="E42" i="3"/>
  <c r="D204" i="3"/>
  <c r="E107" i="3"/>
  <c r="E73" i="3"/>
  <c r="E7" i="3"/>
  <c r="D7" i="3"/>
  <c r="C20" i="4" l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E224" i="3"/>
  <c r="D224" i="3"/>
  <c r="F226" i="3" l="1"/>
  <c r="C19" i="4" s="1"/>
</calcChain>
</file>

<file path=xl/sharedStrings.xml><?xml version="1.0" encoding="utf-8"?>
<sst xmlns="http://schemas.openxmlformats.org/spreadsheetml/2006/main" count="764" uniqueCount="462">
  <si>
    <t>VAT</t>
  </si>
  <si>
    <t>Month</t>
  </si>
  <si>
    <t>Date</t>
  </si>
  <si>
    <t>Account Number</t>
  </si>
  <si>
    <t>Account Type</t>
  </si>
  <si>
    <t>Running Balance</t>
  </si>
  <si>
    <t>Yes</t>
  </si>
  <si>
    <t>January</t>
  </si>
  <si>
    <t>No</t>
  </si>
  <si>
    <t>February</t>
  </si>
  <si>
    <t>Opening Balance</t>
  </si>
  <si>
    <t>March</t>
  </si>
  <si>
    <t>Closing Balance</t>
  </si>
  <si>
    <t>Movement</t>
  </si>
  <si>
    <t>Units</t>
  </si>
  <si>
    <t>R-Value</t>
  </si>
  <si>
    <t>Coins</t>
  </si>
  <si>
    <t>Notes</t>
  </si>
  <si>
    <t>Total</t>
  </si>
  <si>
    <t>Date:</t>
  </si>
  <si>
    <t>Counted By:</t>
  </si>
  <si>
    <t>Other Expense</t>
  </si>
  <si>
    <t>Cost of Sales</t>
  </si>
  <si>
    <t>4500&gt;002</t>
  </si>
  <si>
    <t>4500&gt;001</t>
  </si>
  <si>
    <t>U I F</t>
  </si>
  <si>
    <t>Rep &amp; Maint: Brand skade</t>
  </si>
  <si>
    <t>3860&gt;011</t>
  </si>
  <si>
    <t>Rep &amp; Maint - New Store</t>
  </si>
  <si>
    <t>3860&gt;010</t>
  </si>
  <si>
    <t>Rep &amp; Maint - Yellow Star Trading</t>
  </si>
  <si>
    <t>3860&gt;009</t>
  </si>
  <si>
    <t>Rep &amp; Maint - Pretoria Office</t>
  </si>
  <si>
    <t>3860&gt;008</t>
  </si>
  <si>
    <t>3860&gt;007</t>
  </si>
  <si>
    <t>3860&gt;006</t>
  </si>
  <si>
    <t>3860&gt;005</t>
  </si>
  <si>
    <t>3860&gt;004</t>
  </si>
  <si>
    <t>Rep &amp; Maint - Other &amp; Building Rep</t>
  </si>
  <si>
    <t>3860&gt;003</t>
  </si>
  <si>
    <t>Rep &amp; Maint - Motor Vehicles</t>
  </si>
  <si>
    <t>3860&gt;002</t>
  </si>
  <si>
    <t>Rep &amp; Maint - Equipment</t>
  </si>
  <si>
    <t>3860&gt;001</t>
  </si>
  <si>
    <t>Management fees</t>
  </si>
  <si>
    <t>Directors fees</t>
  </si>
  <si>
    <t>3820&gt;004</t>
  </si>
  <si>
    <t>3820&gt;003</t>
  </si>
  <si>
    <t>3820&gt;002</t>
  </si>
  <si>
    <t>3820&gt;001</t>
  </si>
  <si>
    <t>Legal Expenses - Other</t>
  </si>
  <si>
    <t>3580&gt;002</t>
  </si>
  <si>
    <t>Legal Expenses - Debt Collection</t>
  </si>
  <si>
    <t>3580&gt;001</t>
  </si>
  <si>
    <t>Other Income</t>
  </si>
  <si>
    <t>Forex gains &amp; losses - Imports</t>
  </si>
  <si>
    <t>3510&gt;002</t>
  </si>
  <si>
    <t>Forex gains &amp; losses - Exports</t>
  </si>
  <si>
    <t>3510&gt;001</t>
  </si>
  <si>
    <t>Foreign exchange gains &amp; losses</t>
  </si>
  <si>
    <t>Interest - Nedbank</t>
  </si>
  <si>
    <t>3500&gt;007</t>
  </si>
  <si>
    <t>Interest - Investec</t>
  </si>
  <si>
    <t>3500&gt;006</t>
  </si>
  <si>
    <t>Interest - Other</t>
  </si>
  <si>
    <t>3500&gt;005</t>
  </si>
  <si>
    <t>Interest - SARS</t>
  </si>
  <si>
    <t>3500&gt;004</t>
  </si>
  <si>
    <t>Interest - ABSA</t>
  </si>
  <si>
    <t>3500&gt;003</t>
  </si>
  <si>
    <t>Interest - Business Partners</t>
  </si>
  <si>
    <t>3500&gt;002</t>
  </si>
  <si>
    <t>Interest - Bank Overdraft</t>
  </si>
  <si>
    <t>3500&gt;001</t>
  </si>
  <si>
    <t>Fuel &amp; Oil - Quantum</t>
  </si>
  <si>
    <t>3450&gt;005</t>
  </si>
  <si>
    <t>Fuel &amp; Oil - Volvo</t>
  </si>
  <si>
    <t>3450&gt;004</t>
  </si>
  <si>
    <t>Fuel &amp; Oil - Hino</t>
  </si>
  <si>
    <t>3450&gt;003</t>
  </si>
  <si>
    <t>Fuel &amp; Oil - Isuzu</t>
  </si>
  <si>
    <t>3450&gt;002</t>
  </si>
  <si>
    <t>Fuel &amp; Oil - Other Vehicles</t>
  </si>
  <si>
    <t>3450&gt;001</t>
  </si>
  <si>
    <t>Farming Exp - Sales Game</t>
  </si>
  <si>
    <t>3400&gt;100</t>
  </si>
  <si>
    <t>Farming Exp - Electricity</t>
  </si>
  <si>
    <t>3400&gt;015</t>
  </si>
  <si>
    <t>Farming Exp - Insurance Claim</t>
  </si>
  <si>
    <t>3400&gt;014</t>
  </si>
  <si>
    <t>Farming Exp - Sable Breeding JV</t>
  </si>
  <si>
    <t>3400&gt;013</t>
  </si>
  <si>
    <t>Farming Exp - Maintenance Equipment</t>
  </si>
  <si>
    <t>3400&gt;012</t>
  </si>
  <si>
    <t>Farming Exp - Consulting Poortjie</t>
  </si>
  <si>
    <t>3400&gt;011</t>
  </si>
  <si>
    <t>Farming Exp - Stock Feed</t>
  </si>
  <si>
    <t>3400&gt;010</t>
  </si>
  <si>
    <t>Farming Exp - Seed</t>
  </si>
  <si>
    <t>3400&gt;009</t>
  </si>
  <si>
    <t>Farming Exp - Fuel &amp; Oil</t>
  </si>
  <si>
    <t>3400&gt;008</t>
  </si>
  <si>
    <t>Farming Exp - Wages</t>
  </si>
  <si>
    <t>3400&gt;007</t>
  </si>
  <si>
    <t>Farming Exp - Eradication Vermin</t>
  </si>
  <si>
    <t>3400&gt;006</t>
  </si>
  <si>
    <t>Farming Exp - Erosion Works</t>
  </si>
  <si>
    <t>3400&gt;005</t>
  </si>
  <si>
    <t>Farming Exp - Repairs - Vehicles</t>
  </si>
  <si>
    <t>3400&gt;004</t>
  </si>
  <si>
    <t xml:space="preserve">Farming Exp - Repairs Dam &amp; Water </t>
  </si>
  <si>
    <t>3400&gt;003</t>
  </si>
  <si>
    <t>Farming Exp - Repairs Build &amp; Fence</t>
  </si>
  <si>
    <t>3400&gt;002</t>
  </si>
  <si>
    <t>Farming Exp - Game/Livestock Purch</t>
  </si>
  <si>
    <t>3400&gt;001</t>
  </si>
  <si>
    <t>3360&gt;002</t>
  </si>
  <si>
    <t>3360&gt;001</t>
  </si>
  <si>
    <t>Computer Expenses - Software</t>
  </si>
  <si>
    <t>3180&gt;002</t>
  </si>
  <si>
    <t>3180&gt;001</t>
  </si>
  <si>
    <t>Koffee Shop expenses</t>
  </si>
  <si>
    <t>Amortisation of Goodwill</t>
  </si>
  <si>
    <t>Montego Branded Clothing and Merchandise</t>
  </si>
  <si>
    <t>Montego Culture Expenses</t>
  </si>
  <si>
    <t>Advertising - Botanics</t>
  </si>
  <si>
    <t>Advertising - Lichtenburg</t>
  </si>
  <si>
    <t>3020&gt;002</t>
  </si>
  <si>
    <t>3020&gt;001</t>
  </si>
  <si>
    <t>Use of weighbridge</t>
  </si>
  <si>
    <t xml:space="preserve">Rent </t>
  </si>
  <si>
    <t>DTI Incentives</t>
  </si>
  <si>
    <t>Interest Received - Investec</t>
  </si>
  <si>
    <t>2750&gt;005</t>
  </si>
  <si>
    <t>Interest Received - Other</t>
  </si>
  <si>
    <t>2750&gt;004</t>
  </si>
  <si>
    <t>Interest Received - Debtors</t>
  </si>
  <si>
    <t>2750&gt;003</t>
  </si>
  <si>
    <t>Interest Received - Investec Bank</t>
  </si>
  <si>
    <t>2750&gt;002</t>
  </si>
  <si>
    <t>Interest Received - Chq Account</t>
  </si>
  <si>
    <t>2750&gt;001</t>
  </si>
  <si>
    <t>Purchase cost variance - Packing materials</t>
  </si>
  <si>
    <t>Purchase cost variance - Boiler fuel and gas</t>
  </si>
  <si>
    <t>Boiler Fuel Oil</t>
  </si>
  <si>
    <t>2100&gt;003</t>
  </si>
  <si>
    <t>Boiler Electricity - Electricity</t>
  </si>
  <si>
    <t>2100&gt;002</t>
  </si>
  <si>
    <t>Boiler Electricity - GAS</t>
  </si>
  <si>
    <t>2100&gt;001</t>
  </si>
  <si>
    <t>Purchases - Sundry</t>
  </si>
  <si>
    <t>2000&gt;005</t>
  </si>
  <si>
    <t>Purchases - All other Sales</t>
  </si>
  <si>
    <t>2000&gt;004</t>
  </si>
  <si>
    <t>Purchases - Treats</t>
  </si>
  <si>
    <t>2000&gt;003</t>
  </si>
  <si>
    <t>Purchases - Cat Food Raw Materials</t>
  </si>
  <si>
    <t>2000&gt;002</t>
  </si>
  <si>
    <t>Purchases - Dog Food Raw Materials</t>
  </si>
  <si>
    <t>2000&gt;001</t>
  </si>
  <si>
    <t>Revenue</t>
  </si>
  <si>
    <t>Sales - Animal feed</t>
  </si>
  <si>
    <t>1000&gt;011</t>
  </si>
  <si>
    <t>Sales - Livestock</t>
  </si>
  <si>
    <t>1000&gt;010</t>
  </si>
  <si>
    <t>Sales - Fish Food</t>
  </si>
  <si>
    <t>1000&gt;008</t>
  </si>
  <si>
    <t>1000&gt;007</t>
  </si>
  <si>
    <t>Sales - Electrical Repairs</t>
  </si>
  <si>
    <t>1000&gt;006</t>
  </si>
  <si>
    <t>Sales - Sundry</t>
  </si>
  <si>
    <t>1000&gt;005</t>
  </si>
  <si>
    <t>Sales - Transport</t>
  </si>
  <si>
    <t>1000&gt;004</t>
  </si>
  <si>
    <t>Sales - Treats</t>
  </si>
  <si>
    <t>1000&gt;003</t>
  </si>
  <si>
    <t>Sales - Cat Food</t>
  </si>
  <si>
    <t>1000&gt;002</t>
  </si>
  <si>
    <t>Sales - Dog Food</t>
  </si>
  <si>
    <t>1000&gt;001</t>
  </si>
  <si>
    <t>Description</t>
  </si>
  <si>
    <t>Account</t>
  </si>
  <si>
    <t xml:space="preserve">Description </t>
  </si>
  <si>
    <t>Document number</t>
  </si>
  <si>
    <t>Deposits
Incl VAT</t>
  </si>
  <si>
    <t>Payments
Incl VAT</t>
  </si>
  <si>
    <t>Output VAT</t>
  </si>
  <si>
    <t>Input VAT</t>
  </si>
  <si>
    <t>Summary</t>
  </si>
  <si>
    <t>TEST</t>
  </si>
  <si>
    <t>Totaal</t>
  </si>
  <si>
    <t xml:space="preserve">Uitstaande slippies </t>
  </si>
  <si>
    <t>Cash counted</t>
  </si>
  <si>
    <t>Amlunt</t>
  </si>
  <si>
    <t>Petty Cash Sheet</t>
  </si>
  <si>
    <t>Diff</t>
  </si>
  <si>
    <t xml:space="preserve">Petty Cash Count </t>
  </si>
  <si>
    <t xml:space="preserve"> </t>
  </si>
  <si>
    <t>3020&gt;003</t>
  </si>
  <si>
    <t>Sales Promotions - Export</t>
  </si>
  <si>
    <t>3340&gt;002</t>
  </si>
  <si>
    <t>Entry Fees &amp; Subscriptions - EXPORT</t>
  </si>
  <si>
    <t>SCAS007</t>
  </si>
  <si>
    <t xml:space="preserve">  </t>
  </si>
  <si>
    <t>4000&gt;002</t>
  </si>
  <si>
    <t>Wages - Treatgs</t>
  </si>
  <si>
    <t>1000</t>
  </si>
  <si>
    <t>Sales</t>
  </si>
  <si>
    <t>Freight (Cif) Pe - Mombasa</t>
  </si>
  <si>
    <t>2000</t>
  </si>
  <si>
    <t>Purchases</t>
  </si>
  <si>
    <t>2100</t>
  </si>
  <si>
    <t>Boiler Electricity</t>
  </si>
  <si>
    <t>2150</t>
  </si>
  <si>
    <t>Transport &amp; Railage</t>
  </si>
  <si>
    <t>2150&gt;001</t>
  </si>
  <si>
    <t>Transport &amp; Railage - Local</t>
  </si>
  <si>
    <t>2150&gt;002</t>
  </si>
  <si>
    <t>Transport &amp; Railage - Exports</t>
  </si>
  <si>
    <t>2200</t>
  </si>
  <si>
    <t>Purchases Cost Variance</t>
  </si>
  <si>
    <t>2201</t>
  </si>
  <si>
    <t>2202</t>
  </si>
  <si>
    <t>2300</t>
  </si>
  <si>
    <t>Stock Adjustment</t>
  </si>
  <si>
    <t>2310</t>
  </si>
  <si>
    <t>Stock Adjustment - Packing Material</t>
  </si>
  <si>
    <t>2400</t>
  </si>
  <si>
    <t>Stock Cost Variance</t>
  </si>
  <si>
    <t>2500</t>
  </si>
  <si>
    <t>Opening Stock</t>
  </si>
  <si>
    <t>2510</t>
  </si>
  <si>
    <t>Opening Stock - Packing Material</t>
  </si>
  <si>
    <t>2600</t>
  </si>
  <si>
    <t>Closing Stock</t>
  </si>
  <si>
    <t>2610</t>
  </si>
  <si>
    <t>Closing Stock - Packing Material</t>
  </si>
  <si>
    <t>2700</t>
  </si>
  <si>
    <t>Bad Debts Recovered</t>
  </si>
  <si>
    <t>2750</t>
  </si>
  <si>
    <t>Interest Received</t>
  </si>
  <si>
    <t>2800</t>
  </si>
  <si>
    <t>Discount Received</t>
  </si>
  <si>
    <t>2850</t>
  </si>
  <si>
    <t>Profit/Loss On Fixed Assets</t>
  </si>
  <si>
    <t>2860</t>
  </si>
  <si>
    <t>2900</t>
  </si>
  <si>
    <t>Sundry Income</t>
  </si>
  <si>
    <t>2910</t>
  </si>
  <si>
    <t>2910&gt;001</t>
  </si>
  <si>
    <t>Rent Received - Land</t>
  </si>
  <si>
    <t>2910&gt;002</t>
  </si>
  <si>
    <t>Rent Received - Printer</t>
  </si>
  <si>
    <t>2910&gt;003</t>
  </si>
  <si>
    <t>Rent Received - Helikopter</t>
  </si>
  <si>
    <t>2910&gt;004</t>
  </si>
  <si>
    <t>Rent Received - Aircraft</t>
  </si>
  <si>
    <t>2920</t>
  </si>
  <si>
    <t>3000</t>
  </si>
  <si>
    <t>Audit Fees</t>
  </si>
  <si>
    <t>3020</t>
  </si>
  <si>
    <t>Advertising &amp; Promotions</t>
  </si>
  <si>
    <t>Adv And Promotion - Wilfred</t>
  </si>
  <si>
    <t>Sales Promotions - Gavin</t>
  </si>
  <si>
    <t>Adv And Promotion - Exports</t>
  </si>
  <si>
    <t>3020&gt;004</t>
  </si>
  <si>
    <t>Promotion Income - Exports</t>
  </si>
  <si>
    <t>3021</t>
  </si>
  <si>
    <t>3022</t>
  </si>
  <si>
    <t>3023</t>
  </si>
  <si>
    <t>Advertising - Karoolus</t>
  </si>
  <si>
    <t>3024</t>
  </si>
  <si>
    <t>3025</t>
  </si>
  <si>
    <t>3026</t>
  </si>
  <si>
    <t>Marketing - Click 2 Feed</t>
  </si>
  <si>
    <t>3030</t>
  </si>
  <si>
    <t>3031</t>
  </si>
  <si>
    <t>Amortisation of Trademark</t>
  </si>
  <si>
    <t>3040</t>
  </si>
  <si>
    <t>3040&gt;001</t>
  </si>
  <si>
    <t>Hallo Monty Expenses</t>
  </si>
  <si>
    <t>3040&gt;002</t>
  </si>
  <si>
    <t>M Junction Expenses</t>
  </si>
  <si>
    <t>3050</t>
  </si>
  <si>
    <t>Bad Debts Written Off</t>
  </si>
  <si>
    <t>3080</t>
  </si>
  <si>
    <t>Bank Charges</t>
  </si>
  <si>
    <t>3090</t>
  </si>
  <si>
    <t>Promotional Items</t>
  </si>
  <si>
    <t>3100</t>
  </si>
  <si>
    <t>Cleaning Expenses</t>
  </si>
  <si>
    <t>3100&gt;&gt;001</t>
  </si>
  <si>
    <t>Cleaning Expenses - Production</t>
  </si>
  <si>
    <t>3100&gt;002</t>
  </si>
  <si>
    <t>Cleaning Expenses - Waste Removal</t>
  </si>
  <si>
    <t>3120</t>
  </si>
  <si>
    <t>Pest Control</t>
  </si>
  <si>
    <t>3150</t>
  </si>
  <si>
    <t>Consulting Fees</t>
  </si>
  <si>
    <t>3150&gt;001</t>
  </si>
  <si>
    <t>Consulting Fees - Local</t>
  </si>
  <si>
    <t>3150&gt;002</t>
  </si>
  <si>
    <t>Consulting Fees - Exports</t>
  </si>
  <si>
    <t>3150&gt;003</t>
  </si>
  <si>
    <t>Consulting Fees - WUMA!</t>
  </si>
  <si>
    <t>3170</t>
  </si>
  <si>
    <t>Commissions Paid</t>
  </si>
  <si>
    <t>3180</t>
  </si>
  <si>
    <t>Computer Expenses</t>
  </si>
  <si>
    <t>Computer Expenses - Hardware</t>
  </si>
  <si>
    <t>3180&gt;003</t>
  </si>
  <si>
    <t>Computer Expenses - IT Services</t>
  </si>
  <si>
    <t>3200</t>
  </si>
  <si>
    <t>Depreciation</t>
  </si>
  <si>
    <t>3201</t>
  </si>
  <si>
    <t>Depreciation - Rosslyn</t>
  </si>
  <si>
    <t>3250</t>
  </si>
  <si>
    <t>Discount Allowed</t>
  </si>
  <si>
    <t>3280</t>
  </si>
  <si>
    <t>Electricity</t>
  </si>
  <si>
    <t>3300</t>
  </si>
  <si>
    <t>Donations</t>
  </si>
  <si>
    <t>3320</t>
  </si>
  <si>
    <t>Entertainment</t>
  </si>
  <si>
    <t>3340</t>
  </si>
  <si>
    <t>Entry Fees &amp; Subscriptions</t>
  </si>
  <si>
    <t>3340&gt;001</t>
  </si>
  <si>
    <t>Entry Fees, Registration &amp; Subscriptions - Local</t>
  </si>
  <si>
    <t>Entry Fees, Registrations &amp; Subscriptions - Exports</t>
  </si>
  <si>
    <t>3360</t>
  </si>
  <si>
    <t>Insurance</t>
  </si>
  <si>
    <t>Insurance Expense</t>
  </si>
  <si>
    <t>Insurance Excess Paid</t>
  </si>
  <si>
    <t>3400</t>
  </si>
  <si>
    <t>Farming Expenses</t>
  </si>
  <si>
    <t>3420</t>
  </si>
  <si>
    <t>Fines - Traffice &amp; Other</t>
  </si>
  <si>
    <t>3450</t>
  </si>
  <si>
    <t>Fuel &amp; Oil</t>
  </si>
  <si>
    <t>3450&gt;006</t>
  </si>
  <si>
    <t>Fuel &amp; Oil - Aircraft</t>
  </si>
  <si>
    <t>3490</t>
  </si>
  <si>
    <t>3500</t>
  </si>
  <si>
    <t>Interest Paid</t>
  </si>
  <si>
    <t>3510</t>
  </si>
  <si>
    <t>3530</t>
  </si>
  <si>
    <t>Laborotary Fees</t>
  </si>
  <si>
    <t>3540</t>
  </si>
  <si>
    <t>Lease Hire Charges</t>
  </si>
  <si>
    <t>3570</t>
  </si>
  <si>
    <t>Licences</t>
  </si>
  <si>
    <t>3580</t>
  </si>
  <si>
    <t>Legal Expenses</t>
  </si>
  <si>
    <t>3585</t>
  </si>
  <si>
    <t>Loan Raising Fees &amp; Expenses</t>
  </si>
  <si>
    <t>3600</t>
  </si>
  <si>
    <t>Marketing Expenses</t>
  </si>
  <si>
    <t>3650</t>
  </si>
  <si>
    <t>Packing Materials</t>
  </si>
  <si>
    <t>3660</t>
  </si>
  <si>
    <t>Printing &amp; Stationery</t>
  </si>
  <si>
    <t>3670</t>
  </si>
  <si>
    <t>Office Equipment</t>
  </si>
  <si>
    <t>3680</t>
  </si>
  <si>
    <t>Protective Clothing</t>
  </si>
  <si>
    <t>3750</t>
  </si>
  <si>
    <t>Rates &amp; Taxes</t>
  </si>
  <si>
    <t>3760</t>
  </si>
  <si>
    <t>Refreshments</t>
  </si>
  <si>
    <t>3770</t>
  </si>
  <si>
    <t>Registrations</t>
  </si>
  <si>
    <t>3780</t>
  </si>
  <si>
    <t>Regional Service Council Levies</t>
  </si>
  <si>
    <t>3810</t>
  </si>
  <si>
    <t>Rations</t>
  </si>
  <si>
    <t>3820</t>
  </si>
  <si>
    <t>Rent</t>
  </si>
  <si>
    <t>Rent - Graaff Reinet</t>
  </si>
  <si>
    <t>Rent - Vehicles</t>
  </si>
  <si>
    <t>Rent- Equipment</t>
  </si>
  <si>
    <t>Rent- Pretoria</t>
  </si>
  <si>
    <t>3820&gt;005</t>
  </si>
  <si>
    <t>Rent- Aircraft</t>
  </si>
  <si>
    <t>3820&gt;006</t>
  </si>
  <si>
    <t>Rent- Kaapstad</t>
  </si>
  <si>
    <t>3820&gt;007</t>
  </si>
  <si>
    <t>Rent- Durban</t>
  </si>
  <si>
    <t>3820&gt;008</t>
  </si>
  <si>
    <t>Rent- Rosslyn</t>
  </si>
  <si>
    <t>3820&gt;009</t>
  </si>
  <si>
    <t>Rent – Barkley/Bloemfontein Depot</t>
  </si>
  <si>
    <t>3850</t>
  </si>
  <si>
    <t>3850&gt;001</t>
  </si>
  <si>
    <t>Directors fees - Montego Pet Nutrition</t>
  </si>
  <si>
    <t>3850&gt;002</t>
  </si>
  <si>
    <t>Directors fees - Janic Capital</t>
  </si>
  <si>
    <t>3855</t>
  </si>
  <si>
    <t>3855&gt;001</t>
  </si>
  <si>
    <t>Management fees - Montego Pet Nutrition</t>
  </si>
  <si>
    <t>3855&gt;002</t>
  </si>
  <si>
    <t>Management fees - Janic Capital</t>
  </si>
  <si>
    <t>3860</t>
  </si>
  <si>
    <t>Repairs &amp; Maintenance</t>
  </si>
  <si>
    <t>Rep &amp; Maint - Isuzu</t>
  </si>
  <si>
    <t>Rep &amp; Maint - Hino</t>
  </si>
  <si>
    <t>Rep &amp; Maint - Volvo</t>
  </si>
  <si>
    <t>Rep &amp; Maint - Quantum</t>
  </si>
  <si>
    <t>3860&gt;012</t>
  </si>
  <si>
    <t>Rep &amp; Maint: Aircraft</t>
  </si>
  <si>
    <t>3870</t>
  </si>
  <si>
    <t>Research &amp; Development</t>
  </si>
  <si>
    <t>3870&gt;001</t>
  </si>
  <si>
    <t>Research &amp; Development - Local</t>
  </si>
  <si>
    <t>3870&gt;002</t>
  </si>
  <si>
    <t>Research &amp; Development - Exports</t>
  </si>
  <si>
    <t>3900</t>
  </si>
  <si>
    <t>Salaries</t>
  </si>
  <si>
    <t>3900&gt;001</t>
  </si>
  <si>
    <t>Salaries - Local</t>
  </si>
  <si>
    <t>3900&gt;002</t>
  </si>
  <si>
    <t>Salaries - Exports</t>
  </si>
  <si>
    <t>3900&gt;003</t>
  </si>
  <si>
    <t>Salaries - Rosslyn</t>
  </si>
  <si>
    <t>3910</t>
  </si>
  <si>
    <t>Skills Development Levies</t>
  </si>
  <si>
    <t>3920</t>
  </si>
  <si>
    <t>Staff Clothing</t>
  </si>
  <si>
    <t>3930</t>
  </si>
  <si>
    <t>Salary Recharges</t>
  </si>
  <si>
    <t>4000</t>
  </si>
  <si>
    <t>Wages</t>
  </si>
  <si>
    <t>4000&gt;001</t>
  </si>
  <si>
    <t>Wages - Local</t>
  </si>
  <si>
    <t>Wages - Treats</t>
  </si>
  <si>
    <t>4000&gt;003</t>
  </si>
  <si>
    <t>Wages - Rosslyn</t>
  </si>
  <si>
    <t>4020</t>
  </si>
  <si>
    <t>Security</t>
  </si>
  <si>
    <t>4050</t>
  </si>
  <si>
    <t>Staff Benefits</t>
  </si>
  <si>
    <t>4060</t>
  </si>
  <si>
    <t>Staff Group Life</t>
  </si>
  <si>
    <t>4080</t>
  </si>
  <si>
    <t>Staff Training</t>
  </si>
  <si>
    <t>4100</t>
  </si>
  <si>
    <t>Sundry Expenses</t>
  </si>
  <si>
    <t>4250</t>
  </si>
  <si>
    <t>Telephone &amp; Postage</t>
  </si>
  <si>
    <t>4300</t>
  </si>
  <si>
    <t>Travel</t>
  </si>
  <si>
    <t>4300&gt;001</t>
  </si>
  <si>
    <t>Travel - Other</t>
  </si>
  <si>
    <t>4300&gt;002</t>
  </si>
  <si>
    <t>Travel - Exports</t>
  </si>
  <si>
    <t>4300&gt;003</t>
  </si>
  <si>
    <t>Travel - Rosslyn</t>
  </si>
  <si>
    <t>4350</t>
  </si>
  <si>
    <t>Truck Hire</t>
  </si>
  <si>
    <t>4380</t>
  </si>
  <si>
    <t>IN</t>
  </si>
  <si>
    <t>OUT</t>
  </si>
  <si>
    <t>Balans oorgedra vanaf Julie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</si>
</sst>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</numFmts>
  <fonts count="29">
    <font>
      <sz val="11"/>
      <color theme="1"/>
      <name val="HelveticaNeueLT Std Cn"/>
      <family val="2"/>
    </font>
    <font>
      <sz val="11"/>
      <color theme="1"/>
      <name val="HelveticaNeueLT Std Cn"/>
      <family val="2"/>
    </font>
    <font>
      <sz val="11"/>
      <color rgb="FFFF0000"/>
      <name val="HelveticaNeueLT Std Cn"/>
      <family val="2"/>
    </font>
    <font>
      <b/>
      <sz val="11"/>
      <color theme="1"/>
      <name val="HelveticaNeueLT Std Cn"/>
      <family val="2"/>
    </font>
    <font>
      <sz val="11"/>
      <color theme="0" tint="-0.249977111117893"/>
      <name val="HelveticaNeueLT Std Cn"/>
      <family val="2"/>
    </font>
    <font>
      <sz val="10"/>
      <name val="Arial"/>
      <family val="2"/>
    </font>
    <font>
      <b/>
      <sz val="20"/>
      <color theme="4"/>
      <name val="HelveticaNeueLT Std Cn"/>
      <family val="2"/>
    </font>
    <font>
      <b/>
      <sz val="12"/>
      <color theme="4"/>
      <name val="HelveticaNeueLT Std Cn"/>
      <family val="2"/>
    </font>
    <font>
      <b/>
      <sz val="11"/>
      <color rgb="FFFF0000"/>
      <name val="HelveticaNeueLT Std Cn"/>
      <family val="2"/>
    </font>
    <font>
      <sz val="11"/>
      <color theme="1"/>
      <name val="Calibri"/>
      <family val="2"/>
      <scheme val="minor"/>
    </font>
    <font>
      <sz val="11"/>
      <color theme="0"/>
      <name val="HelveticaNeueLT Std Cn"/>
      <family val="2"/>
    </font>
    <font>
      <sz val="11"/>
      <color rgb="FF006100"/>
      <name val="HelveticaNeueLT Std Cn"/>
      <family val="2"/>
    </font>
    <font>
      <sz val="11"/>
      <name val="HelveticaNeueLT Std Cn"/>
      <family val="2"/>
    </font>
    <font>
      <b/>
      <sz val="11"/>
      <name val="HelveticaNeueLT Std Cn"/>
      <family val="2"/>
    </font>
    <font>
      <b/>
      <sz val="12"/>
      <color theme="4"/>
      <name val="Visby CF Medium"/>
      <family val="3"/>
    </font>
    <font>
      <sz val="11"/>
      <color theme="1"/>
      <name val="Visby CF Medium"/>
      <family val="3"/>
    </font>
    <font>
      <sz val="11"/>
      <color theme="0" tint="-0.249977111117893"/>
      <name val="Visby CF Medium"/>
      <family val="3"/>
    </font>
    <font>
      <sz val="11"/>
      <name val="Visby CF Medium"/>
      <family val="3"/>
    </font>
    <font>
      <b/>
      <sz val="11"/>
      <color theme="1"/>
      <name val="Visby CF Medium"/>
      <family val="3"/>
    </font>
    <font>
      <sz val="8"/>
      <name val="HelveticaNeueLT Std Cn"/>
      <family val="2"/>
    </font>
    <font>
      <sz val="11"/>
      <color rgb="FF9C0006"/>
      <name val="Calibri"/>
      <family val="2"/>
      <scheme val="minor"/>
    </font>
    <font>
      <b/>
      <sz val="12"/>
      <color theme="4"/>
      <name val="Visby CF Medium"/>
      <family val="3"/>
    </font>
    <font>
      <b/>
      <sz val="12"/>
      <name val="Visby CF Medium"/>
      <family val="3"/>
    </font>
    <font>
      <sz val="12"/>
      <color theme="1"/>
      <name val="Visby CF Medium"/>
      <family val="3"/>
    </font>
    <font>
      <sz val="12"/>
      <name val="Visby CF Medium"/>
      <family val="3"/>
    </font>
    <font>
      <b/>
      <sz val="12"/>
      <color theme="1"/>
      <name val="Visby CF Medium"/>
      <family val="3"/>
    </font>
    <font>
      <b/>
      <sz val="12"/>
      <color theme="8" tint="-0.249977111117893"/>
      <name val="Visby CF Medium"/>
      <family val="3"/>
    </font>
    <font>
      <b/>
      <i/>
      <sz val="12"/>
      <color theme="5" tint="0.79998168889431442"/>
      <name val="Visby CF Medium"/>
      <family val="3"/>
    </font>
    <font>
      <b/>
      <i/>
      <sz val="12"/>
      <name val="Visby CF Med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hair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/>
      <bottom style="hair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hair">
        <color theme="9" tint="-0.499984740745262"/>
      </bottom>
      <diagonal/>
    </border>
    <border>
      <left/>
      <right style="medium">
        <color theme="9" tint="-0.499984740745262"/>
      </right>
      <top/>
      <bottom style="hair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/>
      <right style="medium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hair">
        <color theme="9" tint="-0.499984740745262"/>
      </top>
      <bottom style="double">
        <color indexed="64"/>
      </bottom>
      <diagonal/>
    </border>
    <border>
      <left style="medium">
        <color theme="9" tint="-0.499984740745262"/>
      </left>
      <right style="thin">
        <color theme="9" tint="-0.499984740745262"/>
      </right>
      <top style="hair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hair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/>
      <bottom style="dashed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dashed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 style="dashed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dashed">
        <color theme="9" tint="-0.499984740745262"/>
      </top>
      <bottom style="dashed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dashed">
        <color theme="9" tint="-0.499984740745262"/>
      </top>
      <bottom style="dashed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dashed">
        <color theme="9" tint="-0.499984740745262"/>
      </top>
      <bottom style="dashed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indexed="64"/>
      </top>
      <bottom style="double">
        <color indexed="64"/>
      </bottom>
      <diagonal/>
    </border>
    <border>
      <left style="medium">
        <color theme="9" tint="-0.499984740745262"/>
      </left>
      <right style="thin">
        <color theme="9" tint="-0.499984740745262"/>
      </right>
      <top style="dashed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dashed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 style="thin">
        <color theme="9" tint="-0.499984740745262"/>
      </bottom>
      <diagonal/>
    </border>
    <border>
      <left style="medium">
        <color theme="9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/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9" fillId="0" borderId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20" fillId="7" borderId="0" applyNumberFormat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/>
    </xf>
    <xf numFmtId="165" fontId="1" fillId="0" borderId="2" xfId="1" applyFont="1" applyBorder="1"/>
    <xf numFmtId="0" fontId="1" fillId="0" borderId="7" xfId="0" applyFont="1" applyBorder="1" applyAlignment="1">
      <alignment horizontal="center"/>
    </xf>
    <xf numFmtId="165" fontId="1" fillId="0" borderId="7" xfId="1" applyFont="1" applyBorder="1"/>
    <xf numFmtId="0" fontId="3" fillId="0" borderId="10" xfId="0" applyFont="1" applyBorder="1"/>
    <xf numFmtId="165" fontId="3" fillId="0" borderId="10" xfId="1" applyFont="1" applyBorder="1"/>
    <xf numFmtId="0" fontId="1" fillId="0" borderId="10" xfId="0" applyFont="1" applyBorder="1" applyAlignment="1">
      <alignment horizontal="center"/>
    </xf>
    <xf numFmtId="165" fontId="1" fillId="0" borderId="10" xfId="1" applyFont="1" applyBorder="1"/>
    <xf numFmtId="0" fontId="1" fillId="0" borderId="0" xfId="0" applyFont="1" applyAlignment="1">
      <alignment horizontal="center"/>
    </xf>
    <xf numFmtId="165" fontId="1" fillId="0" borderId="0" xfId="1" applyFont="1"/>
    <xf numFmtId="0" fontId="7" fillId="0" borderId="4" xfId="0" applyFont="1" applyBorder="1" applyAlignment="1" applyProtection="1">
      <alignment horizontal="center" vertical="center" wrapText="1"/>
      <protection locked="0"/>
    </xf>
    <xf numFmtId="165" fontId="7" fillId="0" borderId="4" xfId="1" applyFont="1" applyFill="1" applyBorder="1" applyAlignment="1" applyProtection="1">
      <alignment horizontal="center" vertical="center" wrapText="1"/>
      <protection locked="0"/>
    </xf>
    <xf numFmtId="165" fontId="8" fillId="0" borderId="0" xfId="1" applyFont="1" applyFill="1"/>
    <xf numFmtId="0" fontId="1" fillId="0" borderId="2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165" fontId="0" fillId="0" borderId="0" xfId="1" applyFont="1"/>
    <xf numFmtId="0" fontId="9" fillId="0" borderId="0" xfId="3"/>
    <xf numFmtId="166" fontId="1" fillId="0" borderId="32" xfId="3" applyNumberFormat="1" applyFont="1" applyBorder="1"/>
    <xf numFmtId="0" fontId="1" fillId="0" borderId="32" xfId="3" applyFont="1" applyBorder="1" applyAlignment="1">
      <alignment horizontal="center"/>
    </xf>
    <xf numFmtId="0" fontId="1" fillId="0" borderId="32" xfId="3" applyFont="1" applyBorder="1" applyAlignment="1">
      <alignment horizontal="right"/>
    </xf>
    <xf numFmtId="166" fontId="1" fillId="0" borderId="32" xfId="3" applyNumberFormat="1" applyFont="1" applyBorder="1" applyAlignment="1">
      <alignment horizontal="center"/>
    </xf>
    <xf numFmtId="166" fontId="1" fillId="0" borderId="32" xfId="3" applyNumberFormat="1" applyFont="1" applyBorder="1" applyAlignment="1">
      <alignment horizontal="left"/>
    </xf>
    <xf numFmtId="166" fontId="2" fillId="0" borderId="33" xfId="3" applyNumberFormat="1" applyFont="1" applyBorder="1" applyAlignment="1">
      <alignment horizontal="left"/>
    </xf>
    <xf numFmtId="0" fontId="2" fillId="0" borderId="34" xfId="3" applyFont="1" applyBorder="1" applyAlignment="1">
      <alignment horizontal="right"/>
    </xf>
    <xf numFmtId="166" fontId="2" fillId="0" borderId="32" xfId="3" applyNumberFormat="1" applyFont="1" applyBorder="1"/>
    <xf numFmtId="0" fontId="8" fillId="0" borderId="0" xfId="0" applyFont="1"/>
    <xf numFmtId="166" fontId="8" fillId="0" borderId="0" xfId="0" applyNumberFormat="1" applyFont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65" fontId="13" fillId="2" borderId="10" xfId="6" applyNumberFormat="1" applyFont="1" applyFill="1" applyBorder="1"/>
    <xf numFmtId="0" fontId="12" fillId="6" borderId="10" xfId="7" applyFont="1" applyFill="1" applyBorder="1" applyAlignment="1">
      <alignment horizontal="center"/>
    </xf>
    <xf numFmtId="165" fontId="0" fillId="0" borderId="0" xfId="0" applyNumberFormat="1"/>
    <xf numFmtId="0" fontId="14" fillId="0" borderId="4" xfId="0" applyFont="1" applyBorder="1" applyAlignment="1" applyProtection="1">
      <alignment horizontal="center" vertical="center" wrapText="1"/>
      <protection locked="0"/>
    </xf>
    <xf numFmtId="165" fontId="14" fillId="0" borderId="5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16" fillId="0" borderId="0" xfId="0" applyFont="1"/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165" fontId="15" fillId="0" borderId="8" xfId="1" applyFont="1" applyBorder="1"/>
    <xf numFmtId="0" fontId="18" fillId="0" borderId="10" xfId="0" applyFont="1" applyBorder="1" applyAlignment="1">
      <alignment horizontal="center"/>
    </xf>
    <xf numFmtId="165" fontId="18" fillId="0" borderId="10" xfId="1" applyFont="1" applyBorder="1"/>
    <xf numFmtId="165" fontId="18" fillId="0" borderId="11" xfId="1" applyFont="1" applyBorder="1"/>
    <xf numFmtId="0" fontId="15" fillId="0" borderId="10" xfId="0" applyFont="1" applyBorder="1" applyAlignment="1">
      <alignment horizontal="center"/>
    </xf>
    <xf numFmtId="165" fontId="15" fillId="0" borderId="10" xfId="1" applyFont="1" applyFill="1" applyBorder="1"/>
    <xf numFmtId="165" fontId="15" fillId="0" borderId="11" xfId="1" applyFont="1" applyFill="1" applyBorder="1"/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/>
    <xf numFmtId="165" fontId="15" fillId="0" borderId="16" xfId="1" applyFont="1" applyBorder="1"/>
    <xf numFmtId="0" fontId="15" fillId="0" borderId="0" xfId="0" applyFont="1" applyAlignment="1">
      <alignment horizontal="left"/>
    </xf>
    <xf numFmtId="165" fontId="15" fillId="0" borderId="0" xfId="1" applyFont="1"/>
    <xf numFmtId="165" fontId="13" fillId="0" borderId="0" xfId="1" applyFont="1" applyFill="1"/>
    <xf numFmtId="165" fontId="1" fillId="0" borderId="32" xfId="1" applyFont="1" applyBorder="1"/>
    <xf numFmtId="43" fontId="15" fillId="0" borderId="0" xfId="0" applyNumberFormat="1" applyFont="1"/>
    <xf numFmtId="43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8" fillId="0" borderId="2" xfId="0" applyFont="1" applyBorder="1" applyAlignment="1">
      <alignment horizontal="center"/>
    </xf>
    <xf numFmtId="165" fontId="18" fillId="0" borderId="38" xfId="1" applyFont="1" applyBorder="1"/>
    <xf numFmtId="165" fontId="18" fillId="0" borderId="29" xfId="1" applyFont="1" applyBorder="1"/>
    <xf numFmtId="165" fontId="17" fillId="8" borderId="0" xfId="1" applyFont="1" applyFill="1" applyAlignment="1">
      <alignment horizontal="right"/>
    </xf>
    <xf numFmtId="165" fontId="17" fillId="6" borderId="0" xfId="1" applyFont="1" applyFill="1" applyAlignment="1">
      <alignment horizontal="right"/>
    </xf>
    <xf numFmtId="0" fontId="15" fillId="0" borderId="2" xfId="0" applyFont="1" applyBorder="1" applyAlignment="1">
      <alignment horizontal="center"/>
    </xf>
    <xf numFmtId="165" fontId="15" fillId="0" borderId="38" xfId="1" applyFont="1" applyFill="1" applyBorder="1"/>
    <xf numFmtId="165" fontId="15" fillId="0" borderId="29" xfId="1" applyFont="1" applyFill="1" applyBorder="1"/>
    <xf numFmtId="0" fontId="21" fillId="0" borderId="3" xfId="0" applyFont="1" applyBorder="1" applyAlignment="1" applyProtection="1">
      <alignment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165" fontId="21" fillId="0" borderId="4" xfId="1" applyFont="1" applyFill="1" applyBorder="1" applyAlignment="1" applyProtection="1">
      <alignment horizontal="center" vertical="center" wrapText="1"/>
      <protection locked="0"/>
    </xf>
    <xf numFmtId="165" fontId="22" fillId="6" borderId="4" xfId="1" applyFont="1" applyFill="1" applyBorder="1" applyAlignment="1" applyProtection="1">
      <alignment horizontal="right" vertical="center" wrapText="1"/>
      <protection locked="0"/>
    </xf>
    <xf numFmtId="0" fontId="23" fillId="0" borderId="6" xfId="0" applyFont="1" applyBorder="1"/>
    <xf numFmtId="0" fontId="23" fillId="0" borderId="7" xfId="0" applyFont="1" applyBorder="1" applyAlignment="1">
      <alignment horizontal="left"/>
    </xf>
    <xf numFmtId="0" fontId="23" fillId="0" borderId="7" xfId="0" applyFont="1" applyBorder="1" applyAlignment="1">
      <alignment horizontal="center"/>
    </xf>
    <xf numFmtId="165" fontId="23" fillId="0" borderId="7" xfId="1" applyFont="1" applyBorder="1"/>
    <xf numFmtId="165" fontId="24" fillId="8" borderId="7" xfId="1" applyFont="1" applyFill="1" applyBorder="1" applyAlignment="1">
      <alignment horizontal="right"/>
    </xf>
    <xf numFmtId="14" fontId="23" fillId="6" borderId="9" xfId="0" applyNumberFormat="1" applyFont="1" applyFill="1" applyBorder="1"/>
    <xf numFmtId="0" fontId="23" fillId="0" borderId="10" xfId="0" applyFont="1" applyBorder="1" applyAlignment="1">
      <alignment horizontal="left"/>
    </xf>
    <xf numFmtId="0" fontId="24" fillId="6" borderId="10" xfId="7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165" fontId="25" fillId="0" borderId="10" xfId="1" applyFont="1" applyBorder="1"/>
    <xf numFmtId="165" fontId="23" fillId="0" borderId="10" xfId="1" applyFont="1" applyBorder="1"/>
    <xf numFmtId="165" fontId="24" fillId="8" borderId="10" xfId="1" applyFont="1" applyFill="1" applyBorder="1" applyAlignment="1">
      <alignment horizontal="right"/>
    </xf>
    <xf numFmtId="0" fontId="23" fillId="6" borderId="10" xfId="7" applyFont="1" applyFill="1" applyBorder="1" applyAlignment="1">
      <alignment horizontal="center"/>
    </xf>
    <xf numFmtId="0" fontId="23" fillId="6" borderId="10" xfId="7" applyFont="1" applyFill="1" applyBorder="1" applyAlignment="1">
      <alignment horizontal="left"/>
    </xf>
    <xf numFmtId="165" fontId="23" fillId="6" borderId="10" xfId="8" applyNumberFormat="1" applyFont="1" applyFill="1" applyBorder="1"/>
    <xf numFmtId="165" fontId="25" fillId="6" borderId="10" xfId="1" applyFont="1" applyFill="1" applyBorder="1"/>
    <xf numFmtId="165" fontId="23" fillId="6" borderId="10" xfId="1" applyFont="1" applyFill="1" applyBorder="1"/>
    <xf numFmtId="165" fontId="25" fillId="6" borderId="2" xfId="1" applyFont="1" applyFill="1" applyBorder="1"/>
    <xf numFmtId="165" fontId="23" fillId="6" borderId="2" xfId="1" applyFont="1" applyFill="1" applyBorder="1"/>
    <xf numFmtId="165" fontId="25" fillId="0" borderId="2" xfId="1" applyFont="1" applyBorder="1"/>
    <xf numFmtId="165" fontId="23" fillId="0" borderId="2" xfId="1" applyFont="1" applyBorder="1"/>
    <xf numFmtId="14" fontId="25" fillId="0" borderId="9" xfId="0" applyNumberFormat="1" applyFont="1" applyBorder="1"/>
    <xf numFmtId="0" fontId="25" fillId="0" borderId="10" xfId="0" applyFont="1" applyBorder="1" applyAlignment="1">
      <alignment horizontal="left"/>
    </xf>
    <xf numFmtId="0" fontId="25" fillId="0" borderId="10" xfId="0" applyFont="1" applyBorder="1" applyAlignment="1">
      <alignment horizontal="center"/>
    </xf>
    <xf numFmtId="165" fontId="25" fillId="0" borderId="12" xfId="1" applyFont="1" applyBorder="1"/>
    <xf numFmtId="0" fontId="23" fillId="0" borderId="13" xfId="0" applyFont="1" applyBorder="1"/>
    <xf numFmtId="0" fontId="23" fillId="0" borderId="14" xfId="0" applyFont="1" applyBorder="1" applyAlignment="1">
      <alignment horizontal="left"/>
    </xf>
    <xf numFmtId="0" fontId="23" fillId="0" borderId="14" xfId="0" applyFont="1" applyBorder="1" applyAlignment="1">
      <alignment horizontal="center"/>
    </xf>
    <xf numFmtId="165" fontId="23" fillId="0" borderId="15" xfId="1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5" fontId="23" fillId="0" borderId="0" xfId="1" applyFont="1"/>
    <xf numFmtId="165" fontId="24" fillId="6" borderId="0" xfId="1" applyFont="1" applyFill="1" applyAlignment="1">
      <alignment horizontal="right"/>
    </xf>
    <xf numFmtId="0" fontId="23" fillId="0" borderId="17" xfId="0" applyFont="1" applyBorder="1"/>
    <xf numFmtId="0" fontId="23" fillId="0" borderId="18" xfId="0" applyFont="1" applyBorder="1" applyAlignment="1">
      <alignment horizontal="left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0" xfId="0" applyFont="1" applyBorder="1"/>
    <xf numFmtId="0" fontId="23" fillId="0" borderId="21" xfId="0" applyFont="1" applyBorder="1" applyAlignment="1">
      <alignment horizontal="left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165" fontId="27" fillId="3" borderId="0" xfId="1" applyFont="1" applyFill="1"/>
    <xf numFmtId="164" fontId="23" fillId="0" borderId="20" xfId="5" applyFont="1" applyBorder="1" applyAlignment="1"/>
    <xf numFmtId="165" fontId="23" fillId="0" borderId="22" xfId="1" applyFont="1" applyBorder="1" applyAlignment="1">
      <alignment horizontal="center"/>
    </xf>
    <xf numFmtId="165" fontId="28" fillId="8" borderId="0" xfId="1" applyFont="1" applyFill="1" applyAlignment="1">
      <alignment horizontal="right"/>
    </xf>
    <xf numFmtId="165" fontId="23" fillId="0" borderId="23" xfId="1" applyFont="1" applyBorder="1" applyAlignment="1">
      <alignment horizontal="center"/>
    </xf>
    <xf numFmtId="0" fontId="23" fillId="0" borderId="24" xfId="0" applyFont="1" applyBorder="1"/>
    <xf numFmtId="0" fontId="23" fillId="0" borderId="25" xfId="0" applyFont="1" applyBorder="1" applyAlignment="1">
      <alignment horizontal="left"/>
    </xf>
    <xf numFmtId="0" fontId="23" fillId="0" borderId="25" xfId="0" applyFont="1" applyBorder="1" applyAlignment="1">
      <alignment horizontal="center"/>
    </xf>
    <xf numFmtId="165" fontId="23" fillId="0" borderId="26" xfId="0" applyNumberFormat="1" applyFont="1" applyBorder="1" applyAlignment="1">
      <alignment horizontal="center"/>
    </xf>
    <xf numFmtId="0" fontId="23" fillId="0" borderId="27" xfId="0" applyFont="1" applyBorder="1"/>
    <xf numFmtId="14" fontId="23" fillId="0" borderId="28" xfId="0" applyNumberFormat="1" applyFont="1" applyBorder="1" applyAlignment="1">
      <alignment horizontal="left"/>
    </xf>
    <xf numFmtId="0" fontId="23" fillId="0" borderId="29" xfId="0" applyFont="1" applyBorder="1" applyAlignment="1">
      <alignment horizontal="center"/>
    </xf>
    <xf numFmtId="0" fontId="23" fillId="0" borderId="28" xfId="0" applyFont="1" applyBorder="1" applyAlignment="1">
      <alignment horizontal="left"/>
    </xf>
    <xf numFmtId="0" fontId="23" fillId="0" borderId="30" xfId="0" applyFont="1" applyBorder="1"/>
    <xf numFmtId="0" fontId="23" fillId="0" borderId="31" xfId="0" applyFont="1" applyBorder="1" applyAlignment="1">
      <alignment horizontal="left"/>
    </xf>
    <xf numFmtId="0" fontId="23" fillId="0" borderId="31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15" fillId="0" borderId="0" xfId="2" applyFont="1"/>
    <xf numFmtId="0" fontId="18" fillId="0" borderId="0" xfId="0" applyFont="1" applyAlignment="1">
      <alignment horizontal="left" vertical="top" wrapText="1"/>
    </xf>
    <xf numFmtId="0" fontId="18" fillId="0" borderId="0" xfId="2" applyFont="1"/>
    <xf numFmtId="0" fontId="6" fillId="0" borderId="1" xfId="0" applyFont="1" applyBorder="1" applyAlignment="1" applyProtection="1">
      <alignment horizont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1" fillId="0" borderId="32" xfId="3" applyFont="1" applyBorder="1" applyAlignment="1">
      <alignment horizontal="center"/>
    </xf>
    <xf numFmtId="166" fontId="1" fillId="0" borderId="33" xfId="3" applyNumberFormat="1" applyFont="1" applyBorder="1" applyAlignment="1">
      <alignment horizontal="right"/>
    </xf>
    <xf numFmtId="166" fontId="1" fillId="0" borderId="34" xfId="3" applyNumberFormat="1" applyFont="1" applyBorder="1" applyAlignment="1">
      <alignment horizontal="right"/>
    </xf>
  </cellXfs>
  <cellStyles count="9">
    <cellStyle name="Accent6" xfId="6" builtinId="49"/>
    <cellStyle name="Bad" xfId="8" builtinId="27"/>
    <cellStyle name="Comma" xfId="1" builtinId="3"/>
    <cellStyle name="Comma 2" xfId="4" xr:uid="{00000000-0005-0000-0000-000002000000}"/>
    <cellStyle name="Currency" xfId="5" builtinId="4"/>
    <cellStyle name="Good" xfId="7" builtinId="26"/>
    <cellStyle name="Normal" xfId="0" builtinId="0"/>
    <cellStyle name="Normal 2" xfId="3" xr:uid="{00000000-0005-0000-0000-000006000000}"/>
    <cellStyle name="Normal 5" xfId="2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uppliers/Kleinkas/2018/1.%20July%202017/Kleinkas%20July%20%202017%20-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Julie 2017"/>
      <sheetName val="Final count month end"/>
      <sheetName val="Account List (2)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Account</v>
          </cell>
          <cell r="B1" t="str">
            <v>Description</v>
          </cell>
          <cell r="C1" t="str">
            <v>Account Type</v>
          </cell>
        </row>
        <row r="2">
          <cell r="A2">
            <v>1000</v>
          </cell>
          <cell r="B2" t="str">
            <v>SALES</v>
          </cell>
          <cell r="C2" t="str">
            <v>Revenue</v>
          </cell>
          <cell r="D2" t="str">
            <v>Sales</v>
          </cell>
        </row>
        <row r="3">
          <cell r="A3" t="str">
            <v>1000&gt;001</v>
          </cell>
          <cell r="B3" t="str">
            <v>Sales - Dog Food</v>
          </cell>
          <cell r="C3" t="str">
            <v>Revenue</v>
          </cell>
          <cell r="D3" t="str">
            <v>Sales - Dog Food</v>
          </cell>
        </row>
        <row r="4">
          <cell r="A4" t="str">
            <v>1000&gt;002</v>
          </cell>
          <cell r="B4" t="str">
            <v>Sales - Cat Food</v>
          </cell>
          <cell r="C4" t="str">
            <v>Revenue</v>
          </cell>
          <cell r="D4" t="str">
            <v>Sales - Cat Food</v>
          </cell>
        </row>
        <row r="5">
          <cell r="A5" t="str">
            <v>1000&gt;003</v>
          </cell>
          <cell r="B5" t="str">
            <v>Sales - Treats</v>
          </cell>
          <cell r="C5" t="str">
            <v>Revenue</v>
          </cell>
          <cell r="D5" t="str">
            <v>Sales - Treats</v>
          </cell>
        </row>
        <row r="6">
          <cell r="A6" t="str">
            <v>1000&gt;004</v>
          </cell>
          <cell r="B6" t="str">
            <v>Sales - Transport</v>
          </cell>
          <cell r="C6" t="str">
            <v>Revenue</v>
          </cell>
          <cell r="D6" t="str">
            <v>Sales - Transport</v>
          </cell>
        </row>
        <row r="7">
          <cell r="A7" t="str">
            <v>1000&gt;005</v>
          </cell>
          <cell r="B7" t="str">
            <v>Sales - Sundry</v>
          </cell>
          <cell r="C7" t="str">
            <v>Revenue</v>
          </cell>
          <cell r="D7" t="str">
            <v>Sales - Sundry</v>
          </cell>
        </row>
        <row r="8">
          <cell r="A8" t="str">
            <v>1000&gt;006</v>
          </cell>
          <cell r="B8" t="str">
            <v>Sales - Electrical Repairs</v>
          </cell>
          <cell r="C8" t="str">
            <v>Revenue</v>
          </cell>
          <cell r="D8" t="str">
            <v>Sales - Electrical Repairs</v>
          </cell>
        </row>
        <row r="9">
          <cell r="A9" t="str">
            <v>1000&gt;007</v>
          </cell>
          <cell r="B9" t="str">
            <v>FREIGHT (CIF) PE - Mombasa</v>
          </cell>
          <cell r="C9" t="str">
            <v>Revenue</v>
          </cell>
          <cell r="D9" t="str">
            <v>Freight (Cif) Pe - Mombasa</v>
          </cell>
        </row>
        <row r="10">
          <cell r="A10" t="str">
            <v>1000&gt;008</v>
          </cell>
          <cell r="B10" t="str">
            <v>Sales - Fish Food</v>
          </cell>
          <cell r="C10" t="str">
            <v>Revenue</v>
          </cell>
          <cell r="D10" t="str">
            <v>Sales - Fish Food</v>
          </cell>
        </row>
        <row r="11">
          <cell r="A11" t="str">
            <v>1000&gt;010</v>
          </cell>
          <cell r="B11" t="str">
            <v>Sales - Livestock</v>
          </cell>
          <cell r="C11" t="str">
            <v>Revenue</v>
          </cell>
          <cell r="D11" t="str">
            <v>Sales - Livestock</v>
          </cell>
        </row>
        <row r="12">
          <cell r="A12" t="str">
            <v>1000&gt;011</v>
          </cell>
          <cell r="B12" t="str">
            <v>Sales - Animal feed</v>
          </cell>
          <cell r="C12" t="str">
            <v>Revenue</v>
          </cell>
          <cell r="D12" t="str">
            <v>Sales - Animal Feed</v>
          </cell>
        </row>
        <row r="13">
          <cell r="A13">
            <v>2000</v>
          </cell>
          <cell r="B13" t="str">
            <v>PURCHASES</v>
          </cell>
          <cell r="C13" t="str">
            <v>Cost of Sales</v>
          </cell>
          <cell r="D13" t="str">
            <v>Purchases</v>
          </cell>
        </row>
        <row r="14">
          <cell r="A14" t="str">
            <v>2000&gt;001</v>
          </cell>
          <cell r="B14" t="str">
            <v>Purchases - Dog Food Raw Materials</v>
          </cell>
          <cell r="C14" t="str">
            <v>Cost of Sales</v>
          </cell>
          <cell r="D14" t="str">
            <v>Purchases - Dog Food Raw Materials</v>
          </cell>
        </row>
        <row r="15">
          <cell r="A15" t="str">
            <v>2000&gt;002</v>
          </cell>
          <cell r="B15" t="str">
            <v>Purchases - Cat Food Raw Materials</v>
          </cell>
          <cell r="C15" t="str">
            <v>Cost of Sales</v>
          </cell>
          <cell r="D15" t="str">
            <v>Purchases - Cat Food Raw Materials</v>
          </cell>
        </row>
        <row r="16">
          <cell r="A16" t="str">
            <v>2000&gt;003</v>
          </cell>
          <cell r="B16" t="str">
            <v>Purchases - Treats</v>
          </cell>
          <cell r="C16" t="str">
            <v>Cost of Sales</v>
          </cell>
          <cell r="D16" t="str">
            <v>Purchases - Treats</v>
          </cell>
        </row>
        <row r="17">
          <cell r="A17" t="str">
            <v>2000&gt;004</v>
          </cell>
          <cell r="B17" t="str">
            <v>Purchases - All other Sales</v>
          </cell>
          <cell r="C17" t="str">
            <v>Cost of Sales</v>
          </cell>
          <cell r="D17" t="str">
            <v>Purchases - All Other Sales</v>
          </cell>
        </row>
        <row r="18">
          <cell r="A18" t="str">
            <v>2000&gt;005</v>
          </cell>
          <cell r="B18" t="str">
            <v>Purchases - Sundry</v>
          </cell>
          <cell r="C18" t="str">
            <v>Cost of Sales</v>
          </cell>
          <cell r="D18" t="str">
            <v>Purchases - Sundry</v>
          </cell>
        </row>
        <row r="19">
          <cell r="A19">
            <v>2100</v>
          </cell>
          <cell r="B19" t="str">
            <v>BOILER ELECTRICITY</v>
          </cell>
          <cell r="C19" t="str">
            <v>Cost of Sales</v>
          </cell>
          <cell r="D19" t="str">
            <v>Boiler Electricity</v>
          </cell>
        </row>
        <row r="20">
          <cell r="A20" t="str">
            <v>2100&gt;001</v>
          </cell>
          <cell r="B20" t="str">
            <v>Boiler Electricity - GAS</v>
          </cell>
          <cell r="C20" t="str">
            <v>Cost of Sales</v>
          </cell>
          <cell r="D20" t="str">
            <v>Boiler Electricity - Gas</v>
          </cell>
        </row>
        <row r="21">
          <cell r="A21" t="str">
            <v>2100&gt;002</v>
          </cell>
          <cell r="B21" t="str">
            <v>Boiler Electricity - Electricity</v>
          </cell>
          <cell r="C21" t="str">
            <v>Cost of Sales</v>
          </cell>
          <cell r="D21" t="str">
            <v>Boiler Electricity - Electricity</v>
          </cell>
        </row>
        <row r="22">
          <cell r="A22" t="str">
            <v>2100&gt;003</v>
          </cell>
          <cell r="B22" t="str">
            <v>Boiler Fuel Oil</v>
          </cell>
          <cell r="C22" t="str">
            <v>Cost of Sales</v>
          </cell>
          <cell r="D22" t="str">
            <v>Boiler Fuel Oil</v>
          </cell>
        </row>
        <row r="23">
          <cell r="A23">
            <v>2150</v>
          </cell>
          <cell r="B23" t="str">
            <v>TRANSPORT &amp; RAILAGE</v>
          </cell>
          <cell r="C23" t="str">
            <v>Cost of Sales</v>
          </cell>
          <cell r="D23" t="str">
            <v>Transport &amp; Railage</v>
          </cell>
        </row>
        <row r="24">
          <cell r="A24">
            <v>2200</v>
          </cell>
          <cell r="B24" t="str">
            <v>PURCHASES COST VARIANCE</v>
          </cell>
          <cell r="C24" t="str">
            <v>Cost of Sales</v>
          </cell>
          <cell r="D24" t="str">
            <v>Purchases Cost Variance</v>
          </cell>
        </row>
        <row r="25">
          <cell r="A25">
            <v>2201</v>
          </cell>
          <cell r="B25" t="str">
            <v>Purchase cost variance - Boiler fuel and gas</v>
          </cell>
          <cell r="C25" t="str">
            <v>Cost of Sales</v>
          </cell>
          <cell r="D25" t="str">
            <v>Purchase Cost Variance - Boiler Fuel And Gas</v>
          </cell>
        </row>
        <row r="26">
          <cell r="A26">
            <v>2202</v>
          </cell>
          <cell r="B26" t="str">
            <v>Purchase cost variance - Packing materials</v>
          </cell>
          <cell r="C26" t="str">
            <v>Cost of Sales</v>
          </cell>
          <cell r="D26" t="str">
            <v>Purchase Cost Variance - Packing Materials</v>
          </cell>
        </row>
        <row r="27">
          <cell r="A27">
            <v>2300</v>
          </cell>
          <cell r="B27" t="str">
            <v>STOCK ADJUSTMENT</v>
          </cell>
          <cell r="C27" t="str">
            <v>Cost of Sales</v>
          </cell>
          <cell r="D27" t="str">
            <v>Stock Adjustment</v>
          </cell>
        </row>
        <row r="28">
          <cell r="A28">
            <v>2310</v>
          </cell>
          <cell r="B28" t="str">
            <v>STOCK ADJUSTMENT - PACKING MATERIAL</v>
          </cell>
          <cell r="C28" t="str">
            <v>Cost of Sales</v>
          </cell>
          <cell r="D28" t="str">
            <v>Stock Adjustment - Packing Material</v>
          </cell>
        </row>
        <row r="29">
          <cell r="A29">
            <v>2400</v>
          </cell>
          <cell r="B29" t="str">
            <v>STOCK COST VARIANCE</v>
          </cell>
          <cell r="C29" t="str">
            <v>Cost of Sales</v>
          </cell>
          <cell r="D29" t="str">
            <v>Stock Cost Variance</v>
          </cell>
        </row>
        <row r="30">
          <cell r="A30">
            <v>2500</v>
          </cell>
          <cell r="B30" t="str">
            <v>OPENING STOCK</v>
          </cell>
          <cell r="C30" t="str">
            <v>Cost of Sales</v>
          </cell>
          <cell r="D30" t="str">
            <v>Opening Stock</v>
          </cell>
        </row>
        <row r="31">
          <cell r="A31">
            <v>2510</v>
          </cell>
          <cell r="B31" t="str">
            <v>OPENING STOCK - PACKING MATERIAL</v>
          </cell>
          <cell r="C31" t="str">
            <v>Cost of Sales</v>
          </cell>
          <cell r="D31" t="str">
            <v>Opening Stock - Packing Material</v>
          </cell>
        </row>
        <row r="32">
          <cell r="A32">
            <v>2600</v>
          </cell>
          <cell r="B32" t="str">
            <v>CLOSING STOCK</v>
          </cell>
          <cell r="C32" t="str">
            <v>Cost of Sales</v>
          </cell>
          <cell r="D32" t="str">
            <v>Closing Stock</v>
          </cell>
        </row>
        <row r="33">
          <cell r="A33">
            <v>2610</v>
          </cell>
          <cell r="B33" t="str">
            <v>CLOSING STOCK - PACKING MATERIAL</v>
          </cell>
          <cell r="C33" t="str">
            <v>Cost of Sales</v>
          </cell>
          <cell r="D33" t="str">
            <v>Closing Stock - Packing Material</v>
          </cell>
        </row>
        <row r="34">
          <cell r="A34">
            <v>2700</v>
          </cell>
          <cell r="B34" t="str">
            <v>BAD DEBTS RECOVERED</v>
          </cell>
          <cell r="C34" t="str">
            <v>Other Income</v>
          </cell>
          <cell r="D34" t="str">
            <v>Bad Debts Recovered</v>
          </cell>
        </row>
        <row r="35">
          <cell r="A35">
            <v>2750</v>
          </cell>
          <cell r="B35" t="str">
            <v>INTEREST RECEIVED</v>
          </cell>
          <cell r="C35" t="str">
            <v>Other Income</v>
          </cell>
          <cell r="D35" t="str">
            <v>Interest Received</v>
          </cell>
        </row>
        <row r="36">
          <cell r="A36" t="str">
            <v>2750&gt;001</v>
          </cell>
          <cell r="B36" t="str">
            <v>Interest Received - Chq Account</v>
          </cell>
          <cell r="C36" t="str">
            <v>Other Income</v>
          </cell>
          <cell r="D36" t="str">
            <v>Interest Received - Chq Account</v>
          </cell>
        </row>
        <row r="37">
          <cell r="A37" t="str">
            <v>2750&gt;002</v>
          </cell>
          <cell r="B37" t="str">
            <v>Interest Received - Investec Bank</v>
          </cell>
          <cell r="C37" t="str">
            <v>Other Income</v>
          </cell>
          <cell r="D37" t="str">
            <v>Interest Received - Investec Bank</v>
          </cell>
        </row>
        <row r="38">
          <cell r="A38" t="str">
            <v>2750&gt;003</v>
          </cell>
          <cell r="B38" t="str">
            <v>Interest Received - Debtors</v>
          </cell>
          <cell r="C38" t="str">
            <v>Other Income</v>
          </cell>
          <cell r="D38" t="str">
            <v>Interest Received - Debtors</v>
          </cell>
        </row>
        <row r="39">
          <cell r="A39" t="str">
            <v>2750&gt;004</v>
          </cell>
          <cell r="B39" t="str">
            <v>Interest Received - Other</v>
          </cell>
          <cell r="C39" t="str">
            <v>Other Income</v>
          </cell>
          <cell r="D39" t="str">
            <v>Interest Received - Other</v>
          </cell>
        </row>
        <row r="40">
          <cell r="A40" t="str">
            <v>2750&gt;005</v>
          </cell>
          <cell r="B40" t="str">
            <v>Interest Received - Investec</v>
          </cell>
          <cell r="C40" t="str">
            <v>Other Income</v>
          </cell>
          <cell r="D40" t="str">
            <v>Interest Received - Investec</v>
          </cell>
        </row>
        <row r="41">
          <cell r="A41">
            <v>2800</v>
          </cell>
          <cell r="B41" t="str">
            <v>DISCOUNT RECEIVED</v>
          </cell>
          <cell r="C41" t="str">
            <v>Other Income</v>
          </cell>
          <cell r="D41" t="str">
            <v>Discount Received</v>
          </cell>
        </row>
        <row r="42">
          <cell r="A42">
            <v>2850</v>
          </cell>
          <cell r="B42" t="str">
            <v>PROFIT/LOSS ON FIXED ASSETS</v>
          </cell>
          <cell r="C42" t="str">
            <v>Other Income</v>
          </cell>
          <cell r="D42" t="str">
            <v>Profit/Loss On Fixed Assets</v>
          </cell>
        </row>
        <row r="43">
          <cell r="A43">
            <v>2860</v>
          </cell>
          <cell r="B43" t="str">
            <v>DTI Incentives</v>
          </cell>
          <cell r="C43" t="str">
            <v>Other Income</v>
          </cell>
          <cell r="D43" t="str">
            <v>Dti Incentives</v>
          </cell>
        </row>
        <row r="44">
          <cell r="A44">
            <v>2900</v>
          </cell>
          <cell r="B44" t="str">
            <v>SUNDRY INCOME</v>
          </cell>
          <cell r="C44" t="str">
            <v>Other Income</v>
          </cell>
          <cell r="D44" t="str">
            <v>Sundry Income</v>
          </cell>
        </row>
        <row r="45">
          <cell r="A45">
            <v>2910</v>
          </cell>
          <cell r="B45" t="str">
            <v xml:space="preserve">Rent </v>
          </cell>
          <cell r="C45" t="str">
            <v>Other Income</v>
          </cell>
          <cell r="D45" t="str">
            <v xml:space="preserve">Rent </v>
          </cell>
        </row>
        <row r="46">
          <cell r="A46">
            <v>2920</v>
          </cell>
          <cell r="B46" t="str">
            <v>Use of weighbridge</v>
          </cell>
          <cell r="C46" t="str">
            <v>Other Income</v>
          </cell>
          <cell r="D46" t="str">
            <v>Use Of Weighbridge</v>
          </cell>
        </row>
        <row r="47">
          <cell r="A47">
            <v>3000</v>
          </cell>
          <cell r="B47" t="str">
            <v>AUDIT FEES</v>
          </cell>
          <cell r="C47" t="str">
            <v>Other Expense</v>
          </cell>
          <cell r="D47" t="str">
            <v>Audit Fees</v>
          </cell>
        </row>
        <row r="48">
          <cell r="A48">
            <v>3020</v>
          </cell>
          <cell r="B48" t="str">
            <v>ADVERTISING &amp; PROMOTIONS</v>
          </cell>
          <cell r="C48" t="str">
            <v>Other Expense</v>
          </cell>
          <cell r="D48" t="str">
            <v>Advertising &amp; Promotions</v>
          </cell>
        </row>
        <row r="49">
          <cell r="A49" t="str">
            <v>3020&gt;001</v>
          </cell>
          <cell r="B49" t="str">
            <v>ADV AND PROMOTION- WILFRED</v>
          </cell>
          <cell r="C49" t="str">
            <v>Other Expense</v>
          </cell>
          <cell r="D49" t="str">
            <v>Adv And Promotion- Wilfred</v>
          </cell>
        </row>
        <row r="50">
          <cell r="A50" t="str">
            <v>3020&gt;002</v>
          </cell>
          <cell r="B50" t="str">
            <v>SALES PROMOTIONS- GAVIN</v>
          </cell>
          <cell r="C50" t="str">
            <v>Other Expense</v>
          </cell>
          <cell r="D50" t="str">
            <v>Sales Promotions- Gavin</v>
          </cell>
        </row>
        <row r="51">
          <cell r="A51">
            <v>3021</v>
          </cell>
          <cell r="B51" t="str">
            <v>Advertising - Lichtenburg</v>
          </cell>
          <cell r="C51" t="str">
            <v>Other Expense</v>
          </cell>
          <cell r="D51" t="str">
            <v>Advertising - Lichtenburg</v>
          </cell>
        </row>
        <row r="52">
          <cell r="A52">
            <v>3022</v>
          </cell>
          <cell r="B52" t="str">
            <v>Advertising - Botanics</v>
          </cell>
          <cell r="C52" t="str">
            <v>Other Expense</v>
          </cell>
          <cell r="D52" t="str">
            <v>Advertising - Botanics</v>
          </cell>
        </row>
        <row r="53">
          <cell r="A53">
            <v>3023</v>
          </cell>
          <cell r="B53" t="str">
            <v>ADVERTISING - KAROOLUS</v>
          </cell>
          <cell r="C53" t="str">
            <v>Other Expense</v>
          </cell>
          <cell r="D53" t="str">
            <v>Advertising - Karoolus</v>
          </cell>
        </row>
        <row r="54">
          <cell r="A54">
            <v>3024</v>
          </cell>
          <cell r="B54" t="str">
            <v>Montego Culture Expenses</v>
          </cell>
          <cell r="C54" t="str">
            <v>Other Expense</v>
          </cell>
          <cell r="D54" t="str">
            <v>Montego Culture Expenses</v>
          </cell>
        </row>
        <row r="55">
          <cell r="A55">
            <v>3025</v>
          </cell>
          <cell r="B55" t="str">
            <v>Montego Branded Clothing and Merchandise</v>
          </cell>
          <cell r="C55" t="str">
            <v>Other Expense</v>
          </cell>
          <cell r="D55" t="str">
            <v>Montego Branded Clothing And Merchandise</v>
          </cell>
        </row>
        <row r="56">
          <cell r="A56">
            <v>3026</v>
          </cell>
          <cell r="B56" t="str">
            <v>MARKETING - CLICK 2 FEED</v>
          </cell>
          <cell r="C56" t="str">
            <v>Other Expense</v>
          </cell>
          <cell r="D56" t="str">
            <v>Marketing - Click 2 Feed</v>
          </cell>
        </row>
        <row r="57">
          <cell r="A57">
            <v>3030</v>
          </cell>
          <cell r="B57" t="str">
            <v>Amortisation of Goodwill</v>
          </cell>
          <cell r="C57" t="str">
            <v>Other Expense</v>
          </cell>
          <cell r="D57" t="str">
            <v>Amortisation Of Goodwill</v>
          </cell>
        </row>
        <row r="58">
          <cell r="A58">
            <v>3040</v>
          </cell>
          <cell r="B58" t="str">
            <v>Koffee Shop expenses</v>
          </cell>
          <cell r="C58" t="str">
            <v>Other Expense</v>
          </cell>
          <cell r="D58" t="str">
            <v>Koffee Shop Expenses</v>
          </cell>
        </row>
        <row r="59">
          <cell r="A59">
            <v>3050</v>
          </cell>
          <cell r="B59" t="str">
            <v>BAD DEBTS WRITTEN OFF</v>
          </cell>
          <cell r="C59" t="str">
            <v>Other Expense</v>
          </cell>
          <cell r="D59" t="str">
            <v>Bad Debts Written Off</v>
          </cell>
        </row>
        <row r="60">
          <cell r="A60">
            <v>3080</v>
          </cell>
          <cell r="B60" t="str">
            <v>BANK CHARGES</v>
          </cell>
          <cell r="C60" t="str">
            <v>Other Expense</v>
          </cell>
          <cell r="D60" t="str">
            <v>Bank Charges</v>
          </cell>
        </row>
        <row r="61">
          <cell r="A61">
            <v>3090</v>
          </cell>
          <cell r="B61" t="str">
            <v>PROMOTIONAL ITEMS</v>
          </cell>
          <cell r="C61" t="str">
            <v>Other Expense</v>
          </cell>
          <cell r="D61" t="str">
            <v>Promotional Items</v>
          </cell>
        </row>
        <row r="62">
          <cell r="A62">
            <v>3100</v>
          </cell>
          <cell r="B62" t="str">
            <v>CLEANING EXPENSES</v>
          </cell>
          <cell r="C62" t="str">
            <v>Other Expense</v>
          </cell>
          <cell r="D62" t="str">
            <v>Cleaning Expenses</v>
          </cell>
        </row>
        <row r="63">
          <cell r="A63">
            <v>3120</v>
          </cell>
          <cell r="B63" t="str">
            <v>PEST CONTROL</v>
          </cell>
          <cell r="C63" t="str">
            <v>Other Expense</v>
          </cell>
          <cell r="D63" t="str">
            <v>Pest Control</v>
          </cell>
        </row>
        <row r="64">
          <cell r="A64">
            <v>3150</v>
          </cell>
          <cell r="B64" t="str">
            <v>CONSULTING FEES</v>
          </cell>
          <cell r="C64" t="str">
            <v>Other Expense</v>
          </cell>
          <cell r="D64" t="str">
            <v>Consulting Fees</v>
          </cell>
        </row>
        <row r="65">
          <cell r="A65">
            <v>3170</v>
          </cell>
          <cell r="B65" t="str">
            <v>COMMISSIONS PAID</v>
          </cell>
          <cell r="C65" t="str">
            <v>Other Expense</v>
          </cell>
          <cell r="D65" t="str">
            <v>Commissions Paid</v>
          </cell>
        </row>
        <row r="66">
          <cell r="A66">
            <v>3180</v>
          </cell>
          <cell r="B66" t="str">
            <v>COMPUTER EXPENSES</v>
          </cell>
          <cell r="C66" t="str">
            <v>Other Expense</v>
          </cell>
          <cell r="D66" t="str">
            <v>Computer Expenses</v>
          </cell>
        </row>
        <row r="67">
          <cell r="A67" t="str">
            <v>3180&gt;001</v>
          </cell>
          <cell r="B67" t="str">
            <v xml:space="preserve">Computer Expenses </v>
          </cell>
          <cell r="C67" t="str">
            <v>Other Expense</v>
          </cell>
          <cell r="D67" t="str">
            <v xml:space="preserve">Computer Expenses </v>
          </cell>
        </row>
        <row r="68">
          <cell r="A68" t="str">
            <v>3180&gt;002</v>
          </cell>
          <cell r="B68" t="str">
            <v>Computer Expenses - Software</v>
          </cell>
          <cell r="C68" t="str">
            <v>Other Expense</v>
          </cell>
          <cell r="D68" t="str">
            <v>Computer Expenses - Software</v>
          </cell>
        </row>
        <row r="69">
          <cell r="A69">
            <v>3200</v>
          </cell>
          <cell r="B69" t="str">
            <v>DEPRECIATION</v>
          </cell>
          <cell r="C69" t="str">
            <v>Other Expense</v>
          </cell>
          <cell r="D69" t="str">
            <v>Depreciation</v>
          </cell>
        </row>
        <row r="70">
          <cell r="A70">
            <v>3250</v>
          </cell>
          <cell r="B70" t="str">
            <v>DISCOUNT ALLOWED</v>
          </cell>
          <cell r="C70" t="str">
            <v>Other Expense</v>
          </cell>
          <cell r="D70" t="str">
            <v>Discount Allowed</v>
          </cell>
        </row>
        <row r="71">
          <cell r="A71">
            <v>3280</v>
          </cell>
          <cell r="B71" t="str">
            <v>ELECTRICITY</v>
          </cell>
          <cell r="C71" t="str">
            <v>Other Expense</v>
          </cell>
          <cell r="D71" t="str">
            <v>Electricity</v>
          </cell>
        </row>
        <row r="72">
          <cell r="A72">
            <v>3300</v>
          </cell>
          <cell r="B72" t="str">
            <v>DONATIONS</v>
          </cell>
          <cell r="C72" t="str">
            <v>Other Expense</v>
          </cell>
          <cell r="D72" t="str">
            <v>Donations</v>
          </cell>
        </row>
        <row r="73">
          <cell r="A73">
            <v>3320</v>
          </cell>
          <cell r="B73" t="str">
            <v>ENTERTAINMENT</v>
          </cell>
          <cell r="C73" t="str">
            <v>Other Expense</v>
          </cell>
          <cell r="D73" t="str">
            <v>Entertainment</v>
          </cell>
        </row>
        <row r="74">
          <cell r="A74">
            <v>3340</v>
          </cell>
          <cell r="B74" t="str">
            <v>ENTRY FEES &amp; SUBSCRIPTIONS</v>
          </cell>
          <cell r="C74" t="str">
            <v>Other Expense</v>
          </cell>
          <cell r="D74" t="str">
            <v>Entry Fees &amp; Subscriptions</v>
          </cell>
        </row>
        <row r="75">
          <cell r="A75">
            <v>3360</v>
          </cell>
          <cell r="B75" t="str">
            <v>INSURANCE</v>
          </cell>
          <cell r="C75" t="str">
            <v>Other Expense</v>
          </cell>
          <cell r="D75" t="str">
            <v>Insurance</v>
          </cell>
        </row>
        <row r="76">
          <cell r="A76" t="str">
            <v>3360&gt;001</v>
          </cell>
          <cell r="B76" t="str">
            <v>INSURANCE EXPENSE</v>
          </cell>
          <cell r="C76" t="str">
            <v>Other Expense</v>
          </cell>
          <cell r="D76" t="str">
            <v>Insurance Expense</v>
          </cell>
        </row>
        <row r="77">
          <cell r="A77" t="str">
            <v>3360&gt;002</v>
          </cell>
          <cell r="B77" t="str">
            <v>INSURANCE EXCESS PAID</v>
          </cell>
          <cell r="C77" t="str">
            <v>Other Expense</v>
          </cell>
          <cell r="D77" t="str">
            <v>Insurance Excess Paid</v>
          </cell>
        </row>
        <row r="78">
          <cell r="A78">
            <v>3400</v>
          </cell>
          <cell r="B78" t="str">
            <v>FARMING EXPENSES</v>
          </cell>
          <cell r="C78" t="str">
            <v>Other Expense</v>
          </cell>
          <cell r="D78" t="str">
            <v>Farming Expenses</v>
          </cell>
        </row>
        <row r="79">
          <cell r="A79" t="str">
            <v>3400&gt;001</v>
          </cell>
          <cell r="B79" t="str">
            <v>Farming Exp - Game/Livestock Purch</v>
          </cell>
          <cell r="C79" t="str">
            <v>Other Expense</v>
          </cell>
          <cell r="D79" t="str">
            <v>Farming Exp - Game/Livestock Purch</v>
          </cell>
        </row>
        <row r="80">
          <cell r="A80" t="str">
            <v>3400&gt;002</v>
          </cell>
          <cell r="B80" t="str">
            <v>Farming Exp - Repairs Build &amp; Fence</v>
          </cell>
          <cell r="C80" t="str">
            <v>Other Expense</v>
          </cell>
          <cell r="D80" t="str">
            <v>Farming Exp - Repairs Build &amp; Fence</v>
          </cell>
        </row>
        <row r="81">
          <cell r="A81" t="str">
            <v>3400&gt;003</v>
          </cell>
          <cell r="B81" t="str">
            <v xml:space="preserve">Farming Exp - Repairs Dam &amp; Water </v>
          </cell>
          <cell r="C81" t="str">
            <v>Other Expense</v>
          </cell>
          <cell r="D81" t="str">
            <v xml:space="preserve">Farming Exp - Repairs Dam &amp; Water </v>
          </cell>
        </row>
        <row r="82">
          <cell r="A82" t="str">
            <v>3400&gt;004</v>
          </cell>
          <cell r="B82" t="str">
            <v>Farming Exp - Repairs - Vehicles</v>
          </cell>
          <cell r="C82" t="str">
            <v>Other Expense</v>
          </cell>
          <cell r="D82" t="str">
            <v>Farming Exp - Repairs - Vehicles</v>
          </cell>
        </row>
        <row r="83">
          <cell r="A83" t="str">
            <v>3400&gt;005</v>
          </cell>
          <cell r="B83" t="str">
            <v>Farming Exp - Erosion Works</v>
          </cell>
          <cell r="C83" t="str">
            <v>Other Expense</v>
          </cell>
          <cell r="D83" t="str">
            <v>Farming Exp - Erosion Works</v>
          </cell>
        </row>
        <row r="84">
          <cell r="A84" t="str">
            <v>3400&gt;006</v>
          </cell>
          <cell r="B84" t="str">
            <v>Farming Exp - Eradication Vermin</v>
          </cell>
          <cell r="C84" t="str">
            <v>Other Expense</v>
          </cell>
          <cell r="D84" t="str">
            <v>Farming Exp - Eradication Vermin</v>
          </cell>
        </row>
        <row r="85">
          <cell r="A85" t="str">
            <v>3400&gt;007</v>
          </cell>
          <cell r="B85" t="str">
            <v>Farming Exp - Wages</v>
          </cell>
          <cell r="C85" t="str">
            <v>Other Expense</v>
          </cell>
          <cell r="D85" t="str">
            <v>Farming Exp - Wages</v>
          </cell>
        </row>
        <row r="86">
          <cell r="A86" t="str">
            <v>3400&gt;008</v>
          </cell>
          <cell r="B86" t="str">
            <v>Farming Exp - Fuel &amp; Oil</v>
          </cell>
          <cell r="C86" t="str">
            <v>Other Expense</v>
          </cell>
          <cell r="D86" t="str">
            <v>Farming Exp - Fuel &amp; Oil</v>
          </cell>
        </row>
        <row r="87">
          <cell r="A87" t="str">
            <v>3400&gt;009</v>
          </cell>
          <cell r="B87" t="str">
            <v>Farming Exp - Seed</v>
          </cell>
          <cell r="C87" t="str">
            <v>Other Expense</v>
          </cell>
          <cell r="D87" t="str">
            <v>Farming Exp - Seed</v>
          </cell>
        </row>
        <row r="88">
          <cell r="A88" t="str">
            <v>3400&gt;010</v>
          </cell>
          <cell r="B88" t="str">
            <v>Farming Exp - Stock Feed</v>
          </cell>
          <cell r="C88" t="str">
            <v>Other Expense</v>
          </cell>
          <cell r="D88" t="str">
            <v>Farming Exp - Stock Feed</v>
          </cell>
        </row>
        <row r="89">
          <cell r="A89" t="str">
            <v>3400&gt;011</v>
          </cell>
          <cell r="B89" t="str">
            <v>Farming Exp - Consulting Poortjie</v>
          </cell>
          <cell r="C89" t="str">
            <v>Other Expense</v>
          </cell>
          <cell r="D89" t="str">
            <v>Farming Exp - Consulting Poortjie</v>
          </cell>
        </row>
        <row r="90">
          <cell r="A90" t="str">
            <v>3400&gt;012</v>
          </cell>
          <cell r="B90" t="str">
            <v>Farming Exp - Maintenance Equipment</v>
          </cell>
          <cell r="C90" t="str">
            <v>Other Expense</v>
          </cell>
          <cell r="D90" t="str">
            <v>Farming Exp - Maintenance Equipment</v>
          </cell>
        </row>
        <row r="91">
          <cell r="A91" t="str">
            <v>3400&gt;013</v>
          </cell>
          <cell r="B91" t="str">
            <v>Farming Exp - Sable Breeding JV</v>
          </cell>
          <cell r="C91" t="str">
            <v>Other Expense</v>
          </cell>
          <cell r="D91" t="str">
            <v>Farming Exp - Sable Breeding Jv</v>
          </cell>
        </row>
        <row r="92">
          <cell r="A92" t="str">
            <v>3400&gt;014</v>
          </cell>
          <cell r="B92" t="str">
            <v>Farming Exp - Insurance Claim</v>
          </cell>
          <cell r="C92" t="str">
            <v>Other Expense</v>
          </cell>
          <cell r="D92" t="str">
            <v>Farming Exp - Insurance Claim</v>
          </cell>
        </row>
        <row r="93">
          <cell r="A93" t="str">
            <v>3400&gt;015</v>
          </cell>
          <cell r="B93" t="str">
            <v>Farming Exp - Electricity</v>
          </cell>
          <cell r="C93" t="str">
            <v>Other Expense</v>
          </cell>
          <cell r="D93" t="str">
            <v>Farming Exp - Electricity</v>
          </cell>
        </row>
        <row r="94">
          <cell r="A94" t="str">
            <v>3400&gt;100</v>
          </cell>
          <cell r="B94" t="str">
            <v>Farming Exp - Sales Game</v>
          </cell>
          <cell r="C94" t="str">
            <v>Other Expense</v>
          </cell>
          <cell r="D94" t="str">
            <v>Farming Exp - Sales Game</v>
          </cell>
        </row>
        <row r="95">
          <cell r="A95">
            <v>3420</v>
          </cell>
          <cell r="B95" t="str">
            <v>FINES - TRAFFICE &amp; OTHER</v>
          </cell>
          <cell r="C95" t="str">
            <v>Other Expense</v>
          </cell>
          <cell r="D95" t="str">
            <v>Fines - Traffice &amp; Other</v>
          </cell>
        </row>
        <row r="96">
          <cell r="A96">
            <v>3450</v>
          </cell>
          <cell r="B96" t="str">
            <v>FUEL &amp; OIL</v>
          </cell>
          <cell r="C96" t="str">
            <v>Other Expense</v>
          </cell>
          <cell r="D96" t="str">
            <v>Fuel &amp; Oil</v>
          </cell>
        </row>
        <row r="97">
          <cell r="A97" t="str">
            <v>3450&gt;001</v>
          </cell>
          <cell r="B97" t="str">
            <v>Fuel &amp; Oil - Other Vehicles</v>
          </cell>
          <cell r="C97" t="str">
            <v>Other Expense</v>
          </cell>
          <cell r="D97" t="str">
            <v>Fuel &amp; Oil - Other Vehicles</v>
          </cell>
        </row>
        <row r="98">
          <cell r="A98" t="str">
            <v>3450&gt;002</v>
          </cell>
          <cell r="B98" t="str">
            <v>Fuel &amp; Oil - Isuzu</v>
          </cell>
          <cell r="C98" t="str">
            <v>Other Expense</v>
          </cell>
          <cell r="D98" t="str">
            <v>Fuel &amp; Oil - Isuzu</v>
          </cell>
        </row>
        <row r="99">
          <cell r="A99" t="str">
            <v>3450&gt;003</v>
          </cell>
          <cell r="B99" t="str">
            <v>Fuel &amp; Oil - Hino</v>
          </cell>
          <cell r="C99" t="str">
            <v>Other Expense</v>
          </cell>
          <cell r="D99" t="str">
            <v>Fuel &amp; Oil - Hino</v>
          </cell>
        </row>
        <row r="100">
          <cell r="A100" t="str">
            <v>3450&gt;004</v>
          </cell>
          <cell r="B100" t="str">
            <v>Fuel &amp; Oil - Volvo</v>
          </cell>
          <cell r="C100" t="str">
            <v>Other Expense</v>
          </cell>
          <cell r="D100" t="str">
            <v>Fuel &amp; Oil - Volvo</v>
          </cell>
        </row>
        <row r="101">
          <cell r="A101" t="str">
            <v>3450&gt;005</v>
          </cell>
          <cell r="B101" t="str">
            <v>Fuel &amp; Oil - Quantum</v>
          </cell>
          <cell r="C101" t="str">
            <v>Other Expense</v>
          </cell>
          <cell r="D101" t="str">
            <v>Fuel &amp; Oil - Quantum</v>
          </cell>
        </row>
        <row r="102">
          <cell r="A102">
            <v>3490</v>
          </cell>
          <cell r="B102" t="str">
            <v>INSURANCE</v>
          </cell>
          <cell r="C102" t="str">
            <v>Other Expense</v>
          </cell>
          <cell r="D102" t="str">
            <v>Insurance</v>
          </cell>
        </row>
        <row r="103">
          <cell r="A103">
            <v>3500</v>
          </cell>
          <cell r="B103" t="str">
            <v>INTEREST PAID</v>
          </cell>
          <cell r="C103" t="str">
            <v>Other Expense</v>
          </cell>
          <cell r="D103" t="str">
            <v>Interest Paid</v>
          </cell>
        </row>
        <row r="104">
          <cell r="A104" t="str">
            <v>3500&gt;001</v>
          </cell>
          <cell r="B104" t="str">
            <v>Interest - Bank Overdraft</v>
          </cell>
          <cell r="C104" t="str">
            <v>Other Expense</v>
          </cell>
          <cell r="D104" t="str">
            <v>Interest - Bank Overdraft</v>
          </cell>
        </row>
        <row r="105">
          <cell r="A105" t="str">
            <v>3500&gt;002</v>
          </cell>
          <cell r="B105" t="str">
            <v>Interest - Business Partners</v>
          </cell>
          <cell r="C105" t="str">
            <v>Other Expense</v>
          </cell>
          <cell r="D105" t="str">
            <v>Interest - Business Partners</v>
          </cell>
        </row>
        <row r="106">
          <cell r="A106" t="str">
            <v>3500&gt;003</v>
          </cell>
          <cell r="B106" t="str">
            <v>Interest - ABSA</v>
          </cell>
          <cell r="C106" t="str">
            <v>Other Expense</v>
          </cell>
          <cell r="D106" t="str">
            <v>Interest - Absa</v>
          </cell>
        </row>
        <row r="107">
          <cell r="A107" t="str">
            <v>3500&gt;004</v>
          </cell>
          <cell r="B107" t="str">
            <v>Interest - SARS</v>
          </cell>
          <cell r="C107" t="str">
            <v>Other Expense</v>
          </cell>
          <cell r="D107" t="str">
            <v>Interest - Sars</v>
          </cell>
        </row>
        <row r="108">
          <cell r="A108" t="str">
            <v>3500&gt;005</v>
          </cell>
          <cell r="B108" t="str">
            <v>Interest - Other</v>
          </cell>
          <cell r="C108" t="str">
            <v>Other Expense</v>
          </cell>
          <cell r="D108" t="str">
            <v>Interest - Other</v>
          </cell>
        </row>
        <row r="109">
          <cell r="A109" t="str">
            <v>3500&gt;006</v>
          </cell>
          <cell r="B109" t="str">
            <v>Interest - Investec</v>
          </cell>
          <cell r="C109" t="str">
            <v>Other Expense</v>
          </cell>
          <cell r="D109" t="str">
            <v>Interest - Investec</v>
          </cell>
        </row>
        <row r="110">
          <cell r="A110" t="str">
            <v>3500&gt;007</v>
          </cell>
          <cell r="B110" t="str">
            <v>Interest - Nedbank</v>
          </cell>
          <cell r="C110" t="str">
            <v>Other Expense</v>
          </cell>
          <cell r="D110" t="str">
            <v>Interest - Nedbank</v>
          </cell>
        </row>
        <row r="111">
          <cell r="A111">
            <v>3510</v>
          </cell>
          <cell r="B111" t="str">
            <v>Foreign exchange gains &amp; losses</v>
          </cell>
          <cell r="C111" t="str">
            <v>Other Income</v>
          </cell>
          <cell r="D111" t="str">
            <v>Foreign Exchange Gains &amp; Losses</v>
          </cell>
        </row>
        <row r="112">
          <cell r="A112" t="str">
            <v>3510&gt;001</v>
          </cell>
          <cell r="B112" t="str">
            <v>Forex gains &amp; losses - Exports</v>
          </cell>
          <cell r="C112" t="str">
            <v>Other Income</v>
          </cell>
          <cell r="D112" t="str">
            <v>Forex Gains &amp; Losses - Exports</v>
          </cell>
        </row>
        <row r="113">
          <cell r="A113" t="str">
            <v>3510&gt;002</v>
          </cell>
          <cell r="B113" t="str">
            <v>Forex gains &amp; losses - Imports</v>
          </cell>
          <cell r="C113" t="str">
            <v>Other Income</v>
          </cell>
          <cell r="D113" t="str">
            <v>Forex Gains &amp; Losses - Imports</v>
          </cell>
        </row>
        <row r="114">
          <cell r="A114">
            <v>3530</v>
          </cell>
          <cell r="B114" t="str">
            <v>LABOROTARY FEES</v>
          </cell>
          <cell r="C114" t="str">
            <v>Other Expense</v>
          </cell>
          <cell r="D114" t="str">
            <v>Laborotary Fees</v>
          </cell>
        </row>
        <row r="115">
          <cell r="A115">
            <v>3540</v>
          </cell>
          <cell r="B115" t="str">
            <v>LEASE HIRE CHARGES</v>
          </cell>
          <cell r="C115" t="str">
            <v>Other Expense</v>
          </cell>
          <cell r="D115" t="str">
            <v>Lease Hire Charges</v>
          </cell>
        </row>
        <row r="116">
          <cell r="A116">
            <v>3570</v>
          </cell>
          <cell r="B116" t="str">
            <v>LICENCES</v>
          </cell>
          <cell r="C116" t="str">
            <v>Other Expense</v>
          </cell>
          <cell r="D116" t="str">
            <v>Licences</v>
          </cell>
        </row>
        <row r="117">
          <cell r="A117">
            <v>3580</v>
          </cell>
          <cell r="B117" t="str">
            <v>LEGAL EXPENSES</v>
          </cell>
          <cell r="C117" t="str">
            <v>Other Expense</v>
          </cell>
          <cell r="D117" t="str">
            <v>Legal Expenses</v>
          </cell>
        </row>
        <row r="118">
          <cell r="A118" t="str">
            <v>3580&gt;001</v>
          </cell>
          <cell r="B118" t="str">
            <v>Legal Expenses - Debt Collection</v>
          </cell>
          <cell r="C118" t="str">
            <v>Other Expense</v>
          </cell>
          <cell r="D118" t="str">
            <v>Legal Expenses - Debt Collection</v>
          </cell>
        </row>
        <row r="119">
          <cell r="A119" t="str">
            <v>3580&gt;002</v>
          </cell>
          <cell r="B119" t="str">
            <v>Legal Expenses - Other</v>
          </cell>
          <cell r="C119" t="str">
            <v>Other Expense</v>
          </cell>
          <cell r="D119" t="str">
            <v>Legal Expenses - Other</v>
          </cell>
        </row>
        <row r="120">
          <cell r="A120">
            <v>3585</v>
          </cell>
          <cell r="B120" t="str">
            <v>LOAN RAISING FEES &amp; EXPENSES</v>
          </cell>
          <cell r="C120" t="str">
            <v>Other Expense</v>
          </cell>
          <cell r="D120" t="str">
            <v>Loan Raising Fees &amp; Expenses</v>
          </cell>
        </row>
        <row r="121">
          <cell r="A121">
            <v>3600</v>
          </cell>
          <cell r="B121" t="str">
            <v>MARKETING EXPENSES</v>
          </cell>
          <cell r="C121" t="str">
            <v>Other Expense</v>
          </cell>
          <cell r="D121" t="str">
            <v>Marketing Expenses</v>
          </cell>
        </row>
        <row r="122">
          <cell r="A122">
            <v>3650</v>
          </cell>
          <cell r="B122" t="str">
            <v>PACKING MATERIALS</v>
          </cell>
          <cell r="C122" t="str">
            <v>Other Expense</v>
          </cell>
          <cell r="D122" t="str">
            <v>Packing Materials</v>
          </cell>
        </row>
        <row r="123">
          <cell r="A123">
            <v>3660</v>
          </cell>
          <cell r="B123" t="str">
            <v>PRINTING &amp; STATIONERY</v>
          </cell>
          <cell r="C123" t="str">
            <v>Other Expense</v>
          </cell>
          <cell r="D123" t="str">
            <v>Printing &amp; Stationery</v>
          </cell>
        </row>
        <row r="124">
          <cell r="A124">
            <v>3670</v>
          </cell>
          <cell r="B124" t="str">
            <v>OFFICE EQUIPMENT</v>
          </cell>
          <cell r="C124" t="str">
            <v>Other Expense</v>
          </cell>
          <cell r="D124" t="str">
            <v>Office Equipment</v>
          </cell>
        </row>
        <row r="125">
          <cell r="A125">
            <v>3680</v>
          </cell>
          <cell r="B125" t="str">
            <v>PROTECTIVE CLOTHING</v>
          </cell>
          <cell r="C125" t="str">
            <v>Other Expense</v>
          </cell>
          <cell r="D125" t="str">
            <v>Protective Clothing</v>
          </cell>
        </row>
        <row r="126">
          <cell r="A126">
            <v>3750</v>
          </cell>
          <cell r="B126" t="str">
            <v>RATES &amp; TAXES</v>
          </cell>
          <cell r="C126" t="str">
            <v>Other Expense</v>
          </cell>
          <cell r="D126" t="str">
            <v>Rates &amp; Taxes</v>
          </cell>
        </row>
        <row r="127">
          <cell r="A127">
            <v>3760</v>
          </cell>
          <cell r="B127" t="str">
            <v>REFRESHMENTS</v>
          </cell>
          <cell r="C127" t="str">
            <v>Other Expense</v>
          </cell>
          <cell r="D127" t="str">
            <v>Refreshments</v>
          </cell>
        </row>
        <row r="128">
          <cell r="A128">
            <v>3770</v>
          </cell>
          <cell r="B128" t="str">
            <v>REGISTRATIONS</v>
          </cell>
          <cell r="C128" t="str">
            <v>Other Expense</v>
          </cell>
          <cell r="D128" t="str">
            <v>Registrations</v>
          </cell>
        </row>
        <row r="129">
          <cell r="A129">
            <v>3780</v>
          </cell>
          <cell r="B129" t="str">
            <v>REGIONAL SERVICE COUNCIL LEVIES</v>
          </cell>
          <cell r="C129" t="str">
            <v>Other Expense</v>
          </cell>
          <cell r="D129" t="str">
            <v>Regional Service Council Levies</v>
          </cell>
        </row>
        <row r="130">
          <cell r="A130">
            <v>3810</v>
          </cell>
          <cell r="B130" t="str">
            <v>RATIONS</v>
          </cell>
          <cell r="C130" t="str">
            <v>Other Expense</v>
          </cell>
          <cell r="D130" t="str">
            <v>Rations</v>
          </cell>
        </row>
        <row r="131">
          <cell r="A131">
            <v>3820</v>
          </cell>
          <cell r="B131" t="str">
            <v>RENT</v>
          </cell>
          <cell r="C131" t="str">
            <v>Other Expense</v>
          </cell>
          <cell r="D131" t="str">
            <v>Rent</v>
          </cell>
        </row>
        <row r="132">
          <cell r="A132" t="str">
            <v>3820&gt;001</v>
          </cell>
          <cell r="B132" t="str">
            <v>RENT - Graaff Reintet</v>
          </cell>
          <cell r="C132" t="str">
            <v>Other Expense</v>
          </cell>
          <cell r="D132" t="str">
            <v>Rent - Graaff Reintet</v>
          </cell>
        </row>
        <row r="133">
          <cell r="A133" t="str">
            <v>3820&gt;002</v>
          </cell>
          <cell r="B133" t="str">
            <v>RENT - Vehicles</v>
          </cell>
          <cell r="C133" t="str">
            <v>Other Expense</v>
          </cell>
          <cell r="D133" t="str">
            <v>Rent - Vehicles</v>
          </cell>
        </row>
        <row r="134">
          <cell r="A134" t="str">
            <v>3820&gt;003</v>
          </cell>
          <cell r="B134" t="str">
            <v>RENT- Equipment</v>
          </cell>
          <cell r="C134" t="str">
            <v>Other Expense</v>
          </cell>
          <cell r="D134" t="str">
            <v>Rent- Equipment</v>
          </cell>
        </row>
        <row r="135">
          <cell r="A135" t="str">
            <v>3820&gt;004</v>
          </cell>
          <cell r="B135" t="str">
            <v>RENT- Pretoria</v>
          </cell>
          <cell r="C135" t="str">
            <v>Other Expense</v>
          </cell>
          <cell r="D135" t="str">
            <v>Rent- Pretoria</v>
          </cell>
        </row>
        <row r="136">
          <cell r="A136">
            <v>3850</v>
          </cell>
          <cell r="B136" t="str">
            <v>Directors fees</v>
          </cell>
          <cell r="C136" t="str">
            <v>Other Expense</v>
          </cell>
          <cell r="D136" t="str">
            <v>Directors Fees</v>
          </cell>
        </row>
        <row r="137">
          <cell r="A137">
            <v>3855</v>
          </cell>
          <cell r="B137" t="str">
            <v>Management fees</v>
          </cell>
          <cell r="C137" t="str">
            <v>Other Expense</v>
          </cell>
          <cell r="D137" t="str">
            <v>Management Fees</v>
          </cell>
        </row>
        <row r="138">
          <cell r="A138">
            <v>3860</v>
          </cell>
          <cell r="B138" t="str">
            <v>REPAIRS &amp; MAINTENANCE</v>
          </cell>
          <cell r="C138" t="str">
            <v>Other Expense</v>
          </cell>
          <cell r="D138" t="str">
            <v>Repairs &amp; Maintenance</v>
          </cell>
        </row>
        <row r="139">
          <cell r="A139" t="str">
            <v>3860&gt;001</v>
          </cell>
          <cell r="B139" t="str">
            <v>Rep &amp; Maint - Equipment</v>
          </cell>
          <cell r="C139" t="str">
            <v>Other Expense</v>
          </cell>
          <cell r="D139" t="str">
            <v>Rep &amp; Maint - Equipment</v>
          </cell>
        </row>
        <row r="140">
          <cell r="A140" t="str">
            <v>3860&gt;002</v>
          </cell>
          <cell r="B140" t="str">
            <v>Rep &amp; Maint - Motor Vehicles</v>
          </cell>
          <cell r="C140" t="str">
            <v>Other Expense</v>
          </cell>
          <cell r="D140" t="str">
            <v>Rep &amp; Maint - Motor Vehicles</v>
          </cell>
        </row>
        <row r="141">
          <cell r="A141" t="str">
            <v>3860&gt;003</v>
          </cell>
          <cell r="B141" t="str">
            <v>Rep &amp; Maint - Other &amp; Building Rep</v>
          </cell>
          <cell r="C141" t="str">
            <v>Other Expense</v>
          </cell>
          <cell r="D141" t="str">
            <v>Rep &amp; Maint - Other &amp; Building Rep</v>
          </cell>
        </row>
        <row r="142">
          <cell r="A142" t="str">
            <v>3860&gt;004</v>
          </cell>
          <cell r="B142" t="str">
            <v>Rep &amp; Maint - ISUZU</v>
          </cell>
          <cell r="C142" t="str">
            <v>Other Expense</v>
          </cell>
          <cell r="D142" t="str">
            <v>Rep &amp; Maint - Isuzu</v>
          </cell>
        </row>
        <row r="143">
          <cell r="A143" t="str">
            <v>3860&gt;005</v>
          </cell>
          <cell r="B143" t="str">
            <v>Rep &amp; Maint - HINO</v>
          </cell>
          <cell r="C143" t="str">
            <v>Other Expense</v>
          </cell>
          <cell r="D143" t="str">
            <v>Rep &amp; Maint - Hino</v>
          </cell>
        </row>
        <row r="144">
          <cell r="A144" t="str">
            <v>3860&gt;006</v>
          </cell>
          <cell r="B144" t="str">
            <v>Rep &amp; Maint - VOLVO</v>
          </cell>
          <cell r="C144" t="str">
            <v>Other Expense</v>
          </cell>
          <cell r="D144" t="str">
            <v>Rep &amp; Maint - Volvo</v>
          </cell>
        </row>
        <row r="145">
          <cell r="A145" t="str">
            <v>3860&gt;007</v>
          </cell>
          <cell r="B145" t="str">
            <v>Rep &amp; Maint - QUANTUM</v>
          </cell>
          <cell r="C145" t="str">
            <v>Other Expense</v>
          </cell>
          <cell r="D145" t="str">
            <v>Rep &amp; Maint - Quantum</v>
          </cell>
        </row>
        <row r="146">
          <cell r="A146" t="str">
            <v>3860&gt;008</v>
          </cell>
          <cell r="B146" t="str">
            <v>Rep &amp; Maint - Pretoria Office</v>
          </cell>
          <cell r="C146" t="str">
            <v>Other Expense</v>
          </cell>
          <cell r="D146" t="str">
            <v>Rep &amp; Maint - Pretoria Office</v>
          </cell>
        </row>
        <row r="147">
          <cell r="A147" t="str">
            <v>3860&gt;009</v>
          </cell>
          <cell r="B147" t="str">
            <v>Rep &amp; Maint - Yellow Star Trading</v>
          </cell>
          <cell r="C147" t="str">
            <v>Other Expense</v>
          </cell>
          <cell r="D147" t="str">
            <v>Rep &amp; Maint - Yellow Star Trading</v>
          </cell>
        </row>
        <row r="148">
          <cell r="A148" t="str">
            <v>3860&gt;010</v>
          </cell>
          <cell r="B148" t="str">
            <v>Rep &amp; Maint - New Store</v>
          </cell>
          <cell r="C148" t="str">
            <v>Other Expense</v>
          </cell>
          <cell r="D148" t="str">
            <v>Rep &amp; Maint - New Store</v>
          </cell>
        </row>
        <row r="149">
          <cell r="A149" t="str">
            <v>3860&gt;011</v>
          </cell>
          <cell r="B149" t="str">
            <v>Rep &amp; Maint: Brand skade</v>
          </cell>
          <cell r="C149" t="str">
            <v>Other Expense</v>
          </cell>
          <cell r="D149" t="str">
            <v>Rep &amp; Maint: Brand Skade</v>
          </cell>
        </row>
        <row r="150">
          <cell r="A150">
            <v>3900</v>
          </cell>
          <cell r="B150" t="str">
            <v>SALARIES</v>
          </cell>
          <cell r="C150" t="str">
            <v>Other Expense</v>
          </cell>
          <cell r="D150" t="str">
            <v>Salaries</v>
          </cell>
        </row>
        <row r="151">
          <cell r="A151">
            <v>3910</v>
          </cell>
          <cell r="B151" t="str">
            <v>SKILLS DEVELOPMENT LEVIES</v>
          </cell>
          <cell r="C151" t="str">
            <v>Other Expense</v>
          </cell>
          <cell r="D151" t="str">
            <v>Skills Development Levies</v>
          </cell>
        </row>
        <row r="152">
          <cell r="A152">
            <v>4000</v>
          </cell>
          <cell r="B152" t="str">
            <v>WAGES</v>
          </cell>
          <cell r="C152" t="str">
            <v>Other Expense</v>
          </cell>
          <cell r="D152" t="str">
            <v>Wages</v>
          </cell>
        </row>
        <row r="153">
          <cell r="A153">
            <v>4020</v>
          </cell>
          <cell r="B153" t="str">
            <v>SECURITY</v>
          </cell>
          <cell r="C153" t="str">
            <v>Other Expense</v>
          </cell>
          <cell r="D153" t="str">
            <v>Security</v>
          </cell>
        </row>
        <row r="154">
          <cell r="A154">
            <v>4050</v>
          </cell>
          <cell r="B154" t="str">
            <v>STAFF BENEFITS</v>
          </cell>
          <cell r="C154" t="str">
            <v>Other Expense</v>
          </cell>
          <cell r="D154" t="str">
            <v>Staff Benefits</v>
          </cell>
        </row>
        <row r="155">
          <cell r="A155">
            <v>4060</v>
          </cell>
          <cell r="B155" t="str">
            <v>STAFF GROUP LIFE</v>
          </cell>
          <cell r="C155" t="str">
            <v>Other Expense</v>
          </cell>
          <cell r="D155" t="str">
            <v>Staff Group Life</v>
          </cell>
        </row>
        <row r="156">
          <cell r="A156">
            <v>4080</v>
          </cell>
          <cell r="B156" t="str">
            <v>STAFF TRAINING</v>
          </cell>
          <cell r="C156" t="str">
            <v>Other Expense</v>
          </cell>
          <cell r="D156" t="str">
            <v>Staff Training</v>
          </cell>
        </row>
        <row r="157">
          <cell r="A157">
            <v>4100</v>
          </cell>
          <cell r="B157" t="str">
            <v>SUNDRY EXPENSES</v>
          </cell>
          <cell r="C157" t="str">
            <v>Other Expense</v>
          </cell>
          <cell r="D157" t="str">
            <v>Sundry Expenses</v>
          </cell>
        </row>
        <row r="158">
          <cell r="A158">
            <v>4250</v>
          </cell>
          <cell r="B158" t="str">
            <v>TELEPHONE &amp; POSTAGE</v>
          </cell>
          <cell r="C158" t="str">
            <v>Other Expense</v>
          </cell>
          <cell r="D158" t="str">
            <v>Telephone &amp; Postage</v>
          </cell>
        </row>
        <row r="159">
          <cell r="A159">
            <v>4300</v>
          </cell>
          <cell r="B159" t="str">
            <v>TRAVELLING EXPENSES</v>
          </cell>
          <cell r="C159" t="str">
            <v>Other Expense</v>
          </cell>
          <cell r="D159" t="str">
            <v>Travelling Expenses</v>
          </cell>
        </row>
        <row r="160">
          <cell r="A160">
            <v>4350</v>
          </cell>
          <cell r="B160" t="str">
            <v>TRUCK HIRE</v>
          </cell>
          <cell r="C160" t="str">
            <v>Other Expense</v>
          </cell>
          <cell r="D160" t="str">
            <v>Truck Hire</v>
          </cell>
        </row>
        <row r="161">
          <cell r="A161">
            <v>4380</v>
          </cell>
          <cell r="B161" t="str">
            <v>U I F</v>
          </cell>
          <cell r="C161" t="str">
            <v>Other Expense</v>
          </cell>
          <cell r="D161" t="str">
            <v>U I F</v>
          </cell>
        </row>
        <row r="162">
          <cell r="A162">
            <v>4400</v>
          </cell>
          <cell r="B162" t="str">
            <v>DIVIDENDS DECLARED</v>
          </cell>
          <cell r="C162" t="str">
            <v>Dividends Paid</v>
          </cell>
          <cell r="D162" t="str">
            <v>Dividends Declared</v>
          </cell>
        </row>
        <row r="163">
          <cell r="A163">
            <v>4480</v>
          </cell>
          <cell r="B163" t="str">
            <v>***To de deleted***</v>
          </cell>
          <cell r="C163" t="str">
            <v>Other Expense</v>
          </cell>
          <cell r="D163" t="str">
            <v>***To De Deleted***</v>
          </cell>
        </row>
        <row r="164">
          <cell r="A164">
            <v>4500</v>
          </cell>
          <cell r="B164" t="str">
            <v>FLY KAROO AIR SERVICES</v>
          </cell>
          <cell r="C164" t="str">
            <v>Other Expense</v>
          </cell>
          <cell r="D164" t="str">
            <v>Fly Karoo Air Services</v>
          </cell>
        </row>
        <row r="165">
          <cell r="A165" t="str">
            <v>4500&gt;001</v>
          </cell>
          <cell r="B165" t="str">
            <v>FLY KAROO-MONTHLY CHARTER SERVICE</v>
          </cell>
          <cell r="C165" t="str">
            <v>Other Expense</v>
          </cell>
          <cell r="D165" t="str">
            <v>Fly Karoo-Monthly Charter Service</v>
          </cell>
        </row>
        <row r="166">
          <cell r="A166" t="str">
            <v>4500&gt;002</v>
          </cell>
          <cell r="B166" t="str">
            <v>FLY KAROO- MAINTENACE</v>
          </cell>
          <cell r="C166" t="str">
            <v>Other Expense</v>
          </cell>
          <cell r="D166" t="str">
            <v>Fly Karoo- Maintenace</v>
          </cell>
        </row>
        <row r="167">
          <cell r="A167">
            <v>4800</v>
          </cell>
          <cell r="B167" t="str">
            <v>TAXATION</v>
          </cell>
          <cell r="C167" t="str">
            <v>Tax Expense</v>
          </cell>
          <cell r="D167" t="str">
            <v>Taxation</v>
          </cell>
        </row>
        <row r="168">
          <cell r="A168">
            <v>4810</v>
          </cell>
          <cell r="B168" t="str">
            <v>Deferred tax - Inc Stat</v>
          </cell>
          <cell r="C168" t="str">
            <v>Tax Expense</v>
          </cell>
          <cell r="D168" t="str">
            <v>Deferred Tax - Inc Stat</v>
          </cell>
        </row>
        <row r="169">
          <cell r="A169">
            <v>4820</v>
          </cell>
          <cell r="B169" t="str">
            <v>***to be deleted***</v>
          </cell>
          <cell r="C169" t="str">
            <v>Other Expense</v>
          </cell>
          <cell r="D169" t="str">
            <v>***To Be Deleted***</v>
          </cell>
        </row>
        <row r="170">
          <cell r="A170">
            <v>4860</v>
          </cell>
          <cell r="B170" t="str">
            <v>Utilities</v>
          </cell>
          <cell r="C170" t="str">
            <v>Other Expense</v>
          </cell>
          <cell r="D170" t="str">
            <v>Utilities</v>
          </cell>
        </row>
        <row r="171">
          <cell r="A171">
            <v>4870</v>
          </cell>
          <cell r="B171" t="str">
            <v>Wastage</v>
          </cell>
          <cell r="C171" t="str">
            <v>Cost of Sales</v>
          </cell>
          <cell r="D171" t="str">
            <v>Wastage</v>
          </cell>
        </row>
        <row r="172">
          <cell r="A172">
            <v>4890</v>
          </cell>
          <cell r="B172" t="str">
            <v>By-Product Recovery</v>
          </cell>
          <cell r="C172" t="str">
            <v>Cost of Sales</v>
          </cell>
          <cell r="D172" t="str">
            <v>By-Product Recovery</v>
          </cell>
        </row>
        <row r="173">
          <cell r="A173">
            <v>4910</v>
          </cell>
          <cell r="B173" t="str">
            <v>Manufacturing Variance</v>
          </cell>
          <cell r="C173" t="str">
            <v>Cost of Sales</v>
          </cell>
          <cell r="D173" t="str">
            <v>Manufacturing Variance</v>
          </cell>
        </row>
        <row r="174">
          <cell r="A174">
            <v>4950</v>
          </cell>
          <cell r="B174" t="str">
            <v>Surplus/Deficit</v>
          </cell>
          <cell r="C174" t="str">
            <v>Other Expense</v>
          </cell>
          <cell r="D174" t="str">
            <v>Surplus/Deficit</v>
          </cell>
        </row>
        <row r="175">
          <cell r="A175">
            <v>5000</v>
          </cell>
          <cell r="B175" t="str">
            <v>ACCUMULATED PROFIT (Loss)</v>
          </cell>
          <cell r="C175" t="str">
            <v>Retained Earnings</v>
          </cell>
          <cell r="D175" t="str">
            <v>Accumulated Profit (Loss)</v>
          </cell>
        </row>
        <row r="176">
          <cell r="A176">
            <v>5100</v>
          </cell>
          <cell r="B176" t="str">
            <v>MEMBERS INTEREST</v>
          </cell>
          <cell r="C176" t="str">
            <v>Share Capital</v>
          </cell>
          <cell r="D176" t="str">
            <v>Members Interest</v>
          </cell>
        </row>
        <row r="177">
          <cell r="A177">
            <v>5110</v>
          </cell>
          <cell r="B177" t="str">
            <v>LOAN FROM MEMBER</v>
          </cell>
          <cell r="C177" t="str">
            <v>Shareholders Loan</v>
          </cell>
          <cell r="D177" t="str">
            <v>Loan From Member</v>
          </cell>
        </row>
        <row r="178">
          <cell r="A178">
            <v>5120</v>
          </cell>
          <cell r="B178" t="str">
            <v>MEMBERS FOR DIVIDENDS</v>
          </cell>
          <cell r="C178" t="str">
            <v>Other Current Liability</v>
          </cell>
          <cell r="D178" t="str">
            <v>Members For Dividends</v>
          </cell>
        </row>
        <row r="179">
          <cell r="A179">
            <v>5300</v>
          </cell>
          <cell r="B179" t="str">
            <v>GOODWILL</v>
          </cell>
          <cell r="C179" t="str">
            <v>Investments</v>
          </cell>
          <cell r="D179" t="str">
            <v>Goodwill</v>
          </cell>
        </row>
        <row r="180">
          <cell r="A180">
            <v>5310</v>
          </cell>
          <cell r="B180" t="str">
            <v>Goodwill - Acc Amort</v>
          </cell>
          <cell r="C180" t="str">
            <v>Investments</v>
          </cell>
          <cell r="D180" t="str">
            <v>Goodwill - Acc Amort</v>
          </cell>
        </row>
        <row r="181">
          <cell r="A181">
            <v>5400</v>
          </cell>
          <cell r="B181" t="str">
            <v>LOAN - MARCO V JAARSVELD</v>
          </cell>
          <cell r="C181" t="str">
            <v>Investments</v>
          </cell>
          <cell r="D181" t="str">
            <v>Loan - Marco V Jaarsveld</v>
          </cell>
        </row>
        <row r="182">
          <cell r="A182">
            <v>5410</v>
          </cell>
          <cell r="B182" t="str">
            <v>LOAN - JOHAN V JAARSVELD</v>
          </cell>
          <cell r="C182" t="str">
            <v>Investments</v>
          </cell>
          <cell r="D182" t="str">
            <v>Loan - Johan V Jaarsveld</v>
          </cell>
        </row>
        <row r="183">
          <cell r="A183">
            <v>5420</v>
          </cell>
          <cell r="B183" t="str">
            <v>LOAN - MORNE V JAARSVELD</v>
          </cell>
          <cell r="C183" t="str">
            <v>Investments</v>
          </cell>
          <cell r="D183" t="str">
            <v>Loan - Morne V Jaarsveld</v>
          </cell>
        </row>
        <row r="184">
          <cell r="A184">
            <v>5440</v>
          </cell>
          <cell r="B184" t="str">
            <v>LOAN - HANNES V JAARSVELD FAM TRUST</v>
          </cell>
          <cell r="C184" t="str">
            <v>Investments</v>
          </cell>
          <cell r="D184" t="str">
            <v>Loan - Hannes V Jaarsveld Fam Trust</v>
          </cell>
        </row>
        <row r="185">
          <cell r="A185">
            <v>5460</v>
          </cell>
          <cell r="B185" t="str">
            <v>LOAN - W CAWOOD</v>
          </cell>
          <cell r="C185" t="str">
            <v>Investments</v>
          </cell>
          <cell r="D185" t="str">
            <v>Loan - W Cawood</v>
          </cell>
        </row>
        <row r="186">
          <cell r="A186">
            <v>5480</v>
          </cell>
          <cell r="B186" t="str">
            <v>LOAN - HANNES V JAARSVELD</v>
          </cell>
          <cell r="C186" t="str">
            <v>Investments</v>
          </cell>
          <cell r="D186" t="str">
            <v>Loan - Hannes V Jaarsveld</v>
          </cell>
        </row>
        <row r="187">
          <cell r="A187">
            <v>5500</v>
          </cell>
          <cell r="B187" t="str">
            <v>LOAN - MARIETTE SMIT</v>
          </cell>
          <cell r="C187" t="str">
            <v>Investments</v>
          </cell>
          <cell r="D187" t="str">
            <v>Loan - Mariette Smit</v>
          </cell>
        </row>
        <row r="188">
          <cell r="A188">
            <v>5501</v>
          </cell>
          <cell r="B188" t="str">
            <v>LOAN - V VAN JAARSVELD</v>
          </cell>
          <cell r="C188" t="str">
            <v>Investments</v>
          </cell>
          <cell r="D188" t="str">
            <v>Loan - V Van Jaarsveld</v>
          </cell>
        </row>
        <row r="189">
          <cell r="A189">
            <v>5520</v>
          </cell>
          <cell r="B189" t="str">
            <v>LOAN - IZIENNE PLAYBALL</v>
          </cell>
          <cell r="C189" t="str">
            <v>Investments</v>
          </cell>
          <cell r="D189" t="str">
            <v>Loan - Izienne Playball</v>
          </cell>
        </row>
        <row r="190">
          <cell r="A190">
            <v>5521</v>
          </cell>
          <cell r="B190" t="str">
            <v>LOAN - JP SMIT</v>
          </cell>
          <cell r="C190" t="str">
            <v>Investments</v>
          </cell>
          <cell r="D190" t="str">
            <v>Loan - Jp Smit</v>
          </cell>
        </row>
        <row r="191">
          <cell r="A191">
            <v>5530</v>
          </cell>
          <cell r="B191" t="str">
            <v>LOAN- KRANSPLAAS</v>
          </cell>
          <cell r="C191" t="str">
            <v>Investments</v>
          </cell>
          <cell r="D191" t="str">
            <v>Loan- Kransplaas</v>
          </cell>
        </row>
        <row r="192">
          <cell r="A192">
            <v>5535</v>
          </cell>
          <cell r="B192" t="str">
            <v>Loan - FlyKaroo (Pty) Ltd</v>
          </cell>
          <cell r="C192" t="str">
            <v>Investments</v>
          </cell>
          <cell r="D192" t="str">
            <v>Loan - Flykaroo (Pty) Ltd</v>
          </cell>
        </row>
        <row r="193">
          <cell r="A193">
            <v>5540</v>
          </cell>
          <cell r="B193" t="str">
            <v>LOAN - DIE V JAARSVELD EDMS TRUST</v>
          </cell>
          <cell r="C193" t="str">
            <v>Investments</v>
          </cell>
          <cell r="D193" t="str">
            <v>Loan - Die V Jaarsveld Edms Trust</v>
          </cell>
        </row>
        <row r="194">
          <cell r="A194">
            <v>5560</v>
          </cell>
          <cell r="B194" t="str">
            <v>LOAN - INVESTEC BANK</v>
          </cell>
          <cell r="C194" t="str">
            <v>Investments</v>
          </cell>
          <cell r="D194" t="str">
            <v>Loan - Investec Bank</v>
          </cell>
        </row>
        <row r="195">
          <cell r="A195">
            <v>5561</v>
          </cell>
          <cell r="B195" t="str">
            <v>LOAN - MONTEGO LOGISTICS</v>
          </cell>
          <cell r="C195" t="str">
            <v>Investments</v>
          </cell>
          <cell r="D195" t="str">
            <v>Loan - Montego Logistics</v>
          </cell>
        </row>
        <row r="196">
          <cell r="A196">
            <v>5562</v>
          </cell>
          <cell r="B196" t="str">
            <v>Loan - Yellow Star Trading(1158)Pty</v>
          </cell>
          <cell r="C196" t="str">
            <v>Investments</v>
          </cell>
          <cell r="D196" t="str">
            <v>Loan - Yellow Star Trading(1158)Pty</v>
          </cell>
        </row>
        <row r="197">
          <cell r="A197">
            <v>5563</v>
          </cell>
          <cell r="B197" t="str">
            <v>LOAN - WINDMILL</v>
          </cell>
          <cell r="C197" t="str">
            <v>Investments</v>
          </cell>
          <cell r="D197" t="str">
            <v>Loan - Windmill</v>
          </cell>
        </row>
        <row r="198">
          <cell r="A198">
            <v>5564</v>
          </cell>
          <cell r="B198" t="str">
            <v>LOAN - BOTANICS BAR</v>
          </cell>
          <cell r="C198" t="str">
            <v>Investments</v>
          </cell>
          <cell r="D198" t="str">
            <v>Loan - Botanics Bar</v>
          </cell>
        </row>
        <row r="199">
          <cell r="A199">
            <v>5565</v>
          </cell>
          <cell r="B199" t="str">
            <v>LOAN - Montego Holdings</v>
          </cell>
          <cell r="C199" t="str">
            <v>Investments</v>
          </cell>
          <cell r="D199" t="str">
            <v>Loan - Montego Holdings</v>
          </cell>
        </row>
        <row r="200">
          <cell r="A200">
            <v>5566</v>
          </cell>
          <cell r="B200" t="str">
            <v>Yellow Star Trading - Brand skade</v>
          </cell>
          <cell r="C200" t="str">
            <v>Investments</v>
          </cell>
          <cell r="D200" t="str">
            <v>Yellow Star Trading - Brand Skade</v>
          </cell>
        </row>
        <row r="201">
          <cell r="A201">
            <v>5570</v>
          </cell>
          <cell r="B201" t="str">
            <v>LOAN - BANK OF ATHENS</v>
          </cell>
          <cell r="C201" t="str">
            <v>Investments</v>
          </cell>
          <cell r="D201" t="str">
            <v>Loan - Bank Of Athens</v>
          </cell>
        </row>
        <row r="202">
          <cell r="A202">
            <v>5575</v>
          </cell>
          <cell r="B202" t="str">
            <v>LOAN - MICA</v>
          </cell>
          <cell r="C202" t="str">
            <v>Investments</v>
          </cell>
          <cell r="D202" t="str">
            <v>Loan - Mica</v>
          </cell>
        </row>
        <row r="203">
          <cell r="A203">
            <v>5580</v>
          </cell>
          <cell r="B203" t="str">
            <v>LOAN - MONTEGO TRUST</v>
          </cell>
          <cell r="C203" t="str">
            <v>Investments</v>
          </cell>
          <cell r="D203" t="str">
            <v>Loan - Montego Trust</v>
          </cell>
        </row>
        <row r="204">
          <cell r="A204">
            <v>5585</v>
          </cell>
          <cell r="B204" t="str">
            <v>LOAN - J Carolus</v>
          </cell>
          <cell r="C204" t="str">
            <v>Investments</v>
          </cell>
          <cell r="D204" t="str">
            <v>Loan - J Carolus</v>
          </cell>
        </row>
        <row r="205">
          <cell r="A205">
            <v>5590</v>
          </cell>
          <cell r="B205" t="str">
            <v>LOAN - M BARNARDO</v>
          </cell>
          <cell r="C205" t="str">
            <v>Investments</v>
          </cell>
          <cell r="D205" t="str">
            <v>Loan - M Barnardo</v>
          </cell>
        </row>
        <row r="206">
          <cell r="A206">
            <v>5595</v>
          </cell>
          <cell r="B206" t="str">
            <v>LOAN - Toyota</v>
          </cell>
          <cell r="C206" t="str">
            <v>Investments</v>
          </cell>
          <cell r="D206" t="str">
            <v>Loan - Toyota</v>
          </cell>
        </row>
        <row r="207">
          <cell r="A207">
            <v>5600</v>
          </cell>
          <cell r="B207" t="str">
            <v>LOAN - MONTEGO HOLDINGS</v>
          </cell>
          <cell r="C207" t="str">
            <v>Investments</v>
          </cell>
          <cell r="D207" t="str">
            <v>Loan - Montego Holdings</v>
          </cell>
        </row>
        <row r="208">
          <cell r="A208">
            <v>5605</v>
          </cell>
          <cell r="B208" t="str">
            <v>LOAN - Renault</v>
          </cell>
          <cell r="C208" t="str">
            <v>Investments</v>
          </cell>
          <cell r="D208" t="str">
            <v>Loan - Renault</v>
          </cell>
        </row>
        <row r="209">
          <cell r="A209">
            <v>5609</v>
          </cell>
          <cell r="B209" t="str">
            <v>LOAN- GEREF KERK</v>
          </cell>
          <cell r="C209" t="str">
            <v>Investments</v>
          </cell>
          <cell r="D209" t="str">
            <v>Loan- Geref Kerk</v>
          </cell>
        </row>
        <row r="210">
          <cell r="A210">
            <v>5610</v>
          </cell>
          <cell r="B210" t="str">
            <v>LOAN - DOGS CLUB SA</v>
          </cell>
          <cell r="C210" t="str">
            <v>Investments</v>
          </cell>
          <cell r="D210" t="str">
            <v>Loan - Dogs Club Sa</v>
          </cell>
        </row>
        <row r="211">
          <cell r="A211">
            <v>5620</v>
          </cell>
          <cell r="B211" t="str">
            <v>LOAN - THE NEIGHBOURHOOD CREATIVE</v>
          </cell>
          <cell r="C211" t="str">
            <v>Investments</v>
          </cell>
          <cell r="D211" t="str">
            <v>Loan - The Neighbourhood Creative</v>
          </cell>
        </row>
        <row r="212">
          <cell r="A212">
            <v>5621</v>
          </cell>
          <cell r="B212" t="str">
            <v>Loan: DS Marais</v>
          </cell>
          <cell r="C212" t="str">
            <v>Investments</v>
          </cell>
          <cell r="D212" t="str">
            <v>Loan: Ds Marais</v>
          </cell>
        </row>
        <row r="213">
          <cell r="A213">
            <v>5630</v>
          </cell>
          <cell r="B213" t="str">
            <v>LOAN - RAPIVEST</v>
          </cell>
          <cell r="C213" t="str">
            <v>Investments</v>
          </cell>
          <cell r="D213" t="str">
            <v>Loan - Rapivest</v>
          </cell>
        </row>
        <row r="214">
          <cell r="A214">
            <v>5800</v>
          </cell>
          <cell r="B214" t="str">
            <v>Staff Assets loans</v>
          </cell>
          <cell r="C214" t="str">
            <v>Investments</v>
          </cell>
          <cell r="D214" t="str">
            <v>Staff Assets Loans</v>
          </cell>
        </row>
        <row r="215">
          <cell r="A215">
            <v>6000</v>
          </cell>
          <cell r="B215" t="str">
            <v>Fixed Property</v>
          </cell>
          <cell r="C215" t="str">
            <v>Property, Plant and Equipment</v>
          </cell>
          <cell r="D215" t="str">
            <v>Fixed Property</v>
          </cell>
        </row>
        <row r="216">
          <cell r="A216" t="str">
            <v>6000&gt;001</v>
          </cell>
          <cell r="B216" t="str">
            <v>Farm - Poortjie - Cost</v>
          </cell>
          <cell r="C216" t="str">
            <v>Property, Plant and Equipment</v>
          </cell>
          <cell r="D216" t="str">
            <v>Farm - Poortjie - Cost</v>
          </cell>
        </row>
        <row r="217">
          <cell r="A217" t="str">
            <v>6000&gt;002</v>
          </cell>
          <cell r="B217" t="str">
            <v>Farm Poortjie - Improvements</v>
          </cell>
          <cell r="C217" t="str">
            <v>Property, Plant and Equipment</v>
          </cell>
          <cell r="D217" t="str">
            <v>Farm Poortjie - Improvements</v>
          </cell>
        </row>
        <row r="218">
          <cell r="A218">
            <v>6010</v>
          </cell>
          <cell r="B218" t="str">
            <v>Fixed Property-Truck Stop</v>
          </cell>
          <cell r="C218" t="str">
            <v>Property, Plant and Equipment</v>
          </cell>
          <cell r="D218" t="str">
            <v>Fixed Property-Truck Stop</v>
          </cell>
        </row>
        <row r="219">
          <cell r="A219" t="str">
            <v>6010&gt;001</v>
          </cell>
          <cell r="B219" t="str">
            <v>Truck Stop - Cost</v>
          </cell>
          <cell r="C219" t="str">
            <v>Property, Plant and Equipment</v>
          </cell>
          <cell r="D219" t="str">
            <v>Truck Stop - Cost</v>
          </cell>
        </row>
        <row r="220">
          <cell r="A220" t="str">
            <v>6010&gt;002</v>
          </cell>
          <cell r="B220" t="str">
            <v>Truck Stop - Improvements</v>
          </cell>
          <cell r="C220" t="str">
            <v>Property, Plant and Equipment</v>
          </cell>
          <cell r="D220" t="str">
            <v>Truck Stop - Improvements</v>
          </cell>
        </row>
        <row r="221">
          <cell r="A221" t="str">
            <v>6010&gt;003</v>
          </cell>
          <cell r="B221" t="str">
            <v>Erf 9439 - Cost</v>
          </cell>
          <cell r="C221" t="str">
            <v>Property, Plant and Equipment</v>
          </cell>
          <cell r="D221" t="str">
            <v>Erf 9439 - Cost</v>
          </cell>
        </row>
        <row r="222">
          <cell r="A222" t="str">
            <v>6010&gt;004</v>
          </cell>
          <cell r="B222" t="str">
            <v>Erf 9439 - Improvements</v>
          </cell>
          <cell r="C222" t="str">
            <v>Property, Plant and Equipment</v>
          </cell>
          <cell r="D222" t="str">
            <v>Erf 9439 - Improvements</v>
          </cell>
        </row>
        <row r="223">
          <cell r="A223">
            <v>6011</v>
          </cell>
          <cell r="B223" t="str">
            <v>Fixed Property - SASKO BUILDING</v>
          </cell>
          <cell r="C223" t="str">
            <v>Property, Plant and Equipment</v>
          </cell>
          <cell r="D223" t="str">
            <v>Fixed Property - Sasko Building</v>
          </cell>
        </row>
        <row r="224">
          <cell r="A224" t="str">
            <v>6011&gt;001</v>
          </cell>
          <cell r="B224" t="str">
            <v>SASKO  - COST</v>
          </cell>
          <cell r="C224" t="str">
            <v>Property, Plant and Equipment</v>
          </cell>
          <cell r="D224" t="str">
            <v>Sasko  - Cost</v>
          </cell>
        </row>
        <row r="225">
          <cell r="A225" t="str">
            <v>6011&gt;002</v>
          </cell>
          <cell r="B225" t="str">
            <v>SASKO - IMPROVEMENTS</v>
          </cell>
          <cell r="C225" t="str">
            <v>Property, Plant and Equipment</v>
          </cell>
          <cell r="D225" t="str">
            <v>Sasko - Improvements</v>
          </cell>
        </row>
        <row r="226">
          <cell r="A226">
            <v>6012</v>
          </cell>
          <cell r="B226" t="str">
            <v>Fixed Property - BJK Store</v>
          </cell>
          <cell r="C226" t="str">
            <v>Property, Plant and Equipment</v>
          </cell>
          <cell r="D226" t="str">
            <v>Fixed Property - Bjk Store</v>
          </cell>
        </row>
        <row r="227">
          <cell r="A227" t="str">
            <v>6012&gt;001</v>
          </cell>
          <cell r="B227" t="str">
            <v>BJK Store - COST</v>
          </cell>
          <cell r="C227" t="str">
            <v>Property, Plant and Equipment</v>
          </cell>
          <cell r="D227" t="str">
            <v>Bjk Store - Cost</v>
          </cell>
        </row>
        <row r="228">
          <cell r="A228" t="str">
            <v>6012&gt;002</v>
          </cell>
          <cell r="B228" t="str">
            <v>BJK Store - Improvements</v>
          </cell>
          <cell r="C228" t="str">
            <v>Property, Plant and Equipment</v>
          </cell>
          <cell r="D228" t="str">
            <v>Bjk Store - Improvements</v>
          </cell>
        </row>
        <row r="229">
          <cell r="A229">
            <v>6013</v>
          </cell>
          <cell r="B229" t="str">
            <v>FIXED PROPERTY - ADD OFFICES 2011</v>
          </cell>
          <cell r="C229" t="str">
            <v>Property, Plant and Equipment</v>
          </cell>
          <cell r="D229" t="str">
            <v>Fixed Property - Add Offices 2011</v>
          </cell>
        </row>
        <row r="230">
          <cell r="A230" t="str">
            <v>6013&gt;001</v>
          </cell>
          <cell r="B230" t="str">
            <v>ADD OFFICES 2011 - COST</v>
          </cell>
          <cell r="C230" t="str">
            <v>Property, Plant and Equipment</v>
          </cell>
          <cell r="D230" t="str">
            <v>Add Offices 2011 - Cost</v>
          </cell>
        </row>
        <row r="231">
          <cell r="A231" t="str">
            <v>6013&gt;002</v>
          </cell>
          <cell r="B231" t="str">
            <v>ADD OFFICES 2011 - IMPROVEMENTS</v>
          </cell>
          <cell r="C231" t="str">
            <v>Property, Plant and Equipment</v>
          </cell>
          <cell r="D231" t="str">
            <v>Add Offices 2011 - Improvements</v>
          </cell>
        </row>
        <row r="232">
          <cell r="A232">
            <v>6014</v>
          </cell>
          <cell r="B232" t="str">
            <v>Civil Works- Bulk Int. System -Cost</v>
          </cell>
          <cell r="C232" t="str">
            <v>Property, Plant and Equipment</v>
          </cell>
          <cell r="D232" t="str">
            <v>Civil Works- Bulk Int. System -Cost</v>
          </cell>
        </row>
        <row r="233">
          <cell r="A233">
            <v>6015</v>
          </cell>
          <cell r="B233" t="str">
            <v>HR &amp; Training Centre - Cost</v>
          </cell>
          <cell r="C233" t="str">
            <v>Property, Plant and Equipment</v>
          </cell>
          <cell r="D233" t="str">
            <v>Hr &amp; Training Centre - Cost</v>
          </cell>
        </row>
        <row r="234">
          <cell r="A234">
            <v>6016</v>
          </cell>
          <cell r="B234" t="str">
            <v>2012 MILLING PLANT</v>
          </cell>
          <cell r="C234" t="str">
            <v>Property, Plant and Equipment</v>
          </cell>
          <cell r="D234" t="str">
            <v>2012 Milling Plant</v>
          </cell>
        </row>
        <row r="235">
          <cell r="A235">
            <v>6017</v>
          </cell>
          <cell r="B235" t="str">
            <v>MAINTENANCE WORKSHOP</v>
          </cell>
          <cell r="C235" t="str">
            <v>Property, Plant and Equipment</v>
          </cell>
          <cell r="D235" t="str">
            <v>Maintenance Workshop</v>
          </cell>
        </row>
        <row r="236">
          <cell r="A236">
            <v>6018</v>
          </cell>
          <cell r="B236" t="str">
            <v>Wenger 175 Extruder upgrade</v>
          </cell>
          <cell r="C236" t="str">
            <v>Property, Plant and Equipment</v>
          </cell>
          <cell r="D236" t="str">
            <v>Wenger 175 Extruder Upgrade</v>
          </cell>
        </row>
        <row r="237">
          <cell r="A237">
            <v>6019</v>
          </cell>
          <cell r="B237" t="str">
            <v>Returns warehouse</v>
          </cell>
          <cell r="C237" t="str">
            <v>Property, Plant and Equipment</v>
          </cell>
          <cell r="D237" t="str">
            <v>Returns Warehouse</v>
          </cell>
        </row>
        <row r="238">
          <cell r="A238">
            <v>6020</v>
          </cell>
          <cell r="B238" t="str">
            <v>Admin Office Building (2015)</v>
          </cell>
          <cell r="C238" t="str">
            <v>Property, Plant and Equipment</v>
          </cell>
          <cell r="D238" t="str">
            <v>Admin Office Building (2015)</v>
          </cell>
        </row>
        <row r="239">
          <cell r="A239">
            <v>6021</v>
          </cell>
          <cell r="B239" t="str">
            <v>Packing warehouse extention (2015)</v>
          </cell>
          <cell r="C239" t="str">
            <v>Property, Plant and Equipment</v>
          </cell>
          <cell r="D239" t="str">
            <v>Packing Warehouse Extention (2015)</v>
          </cell>
        </row>
        <row r="240">
          <cell r="A240">
            <v>6022</v>
          </cell>
          <cell r="B240" t="str">
            <v>NEW LAB BUILDGIN- PREVIOUSLYHelicopter hanger (2017)</v>
          </cell>
          <cell r="C240" t="str">
            <v>Property, Plant and Equipment</v>
          </cell>
          <cell r="D240" t="str">
            <v>New Lab Buildgin- Previouslyhelicopter Hanger (2017)</v>
          </cell>
        </row>
        <row r="241">
          <cell r="A241">
            <v>6023</v>
          </cell>
          <cell r="B241" t="str">
            <v>HELICOPTER HANGER 2017 (NEW)</v>
          </cell>
          <cell r="C241" t="str">
            <v>Property, Plant and Equipment</v>
          </cell>
          <cell r="D241" t="str">
            <v>Helicopter Hanger 2017 (New)</v>
          </cell>
        </row>
        <row r="242">
          <cell r="A242">
            <v>6050</v>
          </cell>
          <cell r="B242" t="str">
            <v>Improvements to Leasehold Property</v>
          </cell>
          <cell r="C242" t="str">
            <v>Property, Plant and Equipment</v>
          </cell>
          <cell r="D242" t="str">
            <v>Improvements To Leasehold Property</v>
          </cell>
        </row>
        <row r="243">
          <cell r="A243">
            <v>6100</v>
          </cell>
          <cell r="B243" t="str">
            <v>COMPUTER EQUIPMENT</v>
          </cell>
          <cell r="C243" t="str">
            <v>Property, Plant and Equipment</v>
          </cell>
          <cell r="D243" t="str">
            <v>Computer Equipment</v>
          </cell>
        </row>
        <row r="244">
          <cell r="A244" t="str">
            <v>6100&gt;010</v>
          </cell>
          <cell r="B244" t="str">
            <v>Computer Equipment&gt;Acc. Depreciation</v>
          </cell>
          <cell r="C244" t="str">
            <v>Property, Plant and Equipment</v>
          </cell>
          <cell r="D244" t="str">
            <v>Computer Equipment&gt;Acc. Depreciation</v>
          </cell>
        </row>
        <row r="245">
          <cell r="A245" t="str">
            <v>6100&gt;020</v>
          </cell>
          <cell r="B245" t="str">
            <v>Computer Equipment&gt;Cost</v>
          </cell>
          <cell r="C245" t="str">
            <v>Property, Plant and Equipment</v>
          </cell>
          <cell r="D245" t="str">
            <v>Computer Equipment&gt;Cost</v>
          </cell>
        </row>
        <row r="246">
          <cell r="A246">
            <v>6110</v>
          </cell>
          <cell r="B246" t="str">
            <v>Computor Software</v>
          </cell>
          <cell r="C246" t="str">
            <v>Property, Plant and Equipment</v>
          </cell>
          <cell r="D246" t="str">
            <v>Computor Software</v>
          </cell>
        </row>
        <row r="247">
          <cell r="A247" t="str">
            <v>6110&gt;010</v>
          </cell>
          <cell r="B247" t="str">
            <v>Comp. Software - Acc. Depreciation</v>
          </cell>
          <cell r="C247" t="str">
            <v>Property, Plant and Equipment</v>
          </cell>
          <cell r="D247" t="str">
            <v>Comp. Software - Acc. Depreciation</v>
          </cell>
        </row>
        <row r="248">
          <cell r="A248" t="str">
            <v>6110&gt;020</v>
          </cell>
          <cell r="B248" t="str">
            <v>Comp. Software - Cost</v>
          </cell>
          <cell r="C248" t="str">
            <v>Property, Plant and Equipment</v>
          </cell>
          <cell r="D248" t="str">
            <v>Comp. Software - Cost</v>
          </cell>
        </row>
        <row r="249">
          <cell r="A249">
            <v>6200</v>
          </cell>
          <cell r="B249" t="str">
            <v>FURNITURE &amp; FITTINGS</v>
          </cell>
          <cell r="C249" t="str">
            <v>Property, Plant and Equipment</v>
          </cell>
          <cell r="D249" t="str">
            <v>Furniture &amp; Fittings</v>
          </cell>
        </row>
        <row r="250">
          <cell r="A250" t="str">
            <v>6200&gt;010</v>
          </cell>
          <cell r="B250" t="str">
            <v>Furniture &amp; Fittings&gt;Acc. Depreciation</v>
          </cell>
          <cell r="C250" t="str">
            <v>Property, Plant and Equipment</v>
          </cell>
          <cell r="D250" t="str">
            <v>Furniture &amp; Fittings&gt;Acc. Depreciation</v>
          </cell>
        </row>
        <row r="251">
          <cell r="A251" t="str">
            <v>6200&gt;020</v>
          </cell>
          <cell r="B251" t="str">
            <v>Furniture &amp; Fittings&gt;Cost</v>
          </cell>
          <cell r="C251" t="str">
            <v>Property, Plant and Equipment</v>
          </cell>
          <cell r="D251" t="str">
            <v>Furniture &amp; Fittings&gt;Cost</v>
          </cell>
        </row>
        <row r="252">
          <cell r="A252">
            <v>6300</v>
          </cell>
          <cell r="B252" t="str">
            <v>MOTOR VEHICLES</v>
          </cell>
          <cell r="C252" t="str">
            <v>Property, Plant and Equipment</v>
          </cell>
          <cell r="D252" t="str">
            <v>Motor Vehicles</v>
          </cell>
        </row>
        <row r="253">
          <cell r="A253" t="str">
            <v>6300&gt;010</v>
          </cell>
          <cell r="B253" t="str">
            <v>Motor Vehicles&gt;Acc. Depreciation</v>
          </cell>
          <cell r="C253" t="str">
            <v>Property, Plant and Equipment</v>
          </cell>
          <cell r="D253" t="str">
            <v>Motor Vehicles&gt;Acc. Depreciation</v>
          </cell>
        </row>
        <row r="254">
          <cell r="A254" t="str">
            <v>6300&gt;020</v>
          </cell>
          <cell r="B254" t="str">
            <v>Motor Vehicles&gt;Cost</v>
          </cell>
          <cell r="C254" t="str">
            <v>Property, Plant and Equipment</v>
          </cell>
          <cell r="D254" t="str">
            <v>Motor Vehicles&gt;Cost</v>
          </cell>
        </row>
        <row r="255">
          <cell r="A255">
            <v>6310</v>
          </cell>
          <cell r="B255" t="str">
            <v>Farm Vehicles &amp; Implements</v>
          </cell>
          <cell r="C255" t="str">
            <v>Property, Plant and Equipment</v>
          </cell>
          <cell r="D255" t="str">
            <v>Farm Vehicles &amp; Implements</v>
          </cell>
        </row>
        <row r="256">
          <cell r="A256" t="str">
            <v>6310&gt;010</v>
          </cell>
          <cell r="B256" t="str">
            <v>Farm Vehicles-Acc. Depreciation</v>
          </cell>
          <cell r="C256" t="str">
            <v>Property, Plant and Equipment</v>
          </cell>
          <cell r="D256" t="str">
            <v>Farm Vehicles-Acc. Depreciation</v>
          </cell>
        </row>
        <row r="257">
          <cell r="A257" t="str">
            <v>6310&gt;020</v>
          </cell>
          <cell r="B257" t="str">
            <v>Farm Vehicles-Cost</v>
          </cell>
          <cell r="C257" t="str">
            <v>Property, Plant and Equipment</v>
          </cell>
          <cell r="D257" t="str">
            <v>Farm Vehicles-Cost</v>
          </cell>
        </row>
        <row r="258">
          <cell r="A258">
            <v>6400</v>
          </cell>
          <cell r="B258" t="str">
            <v>OFFICE EQUIPMENT</v>
          </cell>
          <cell r="C258" t="str">
            <v>Property, Plant and Equipment</v>
          </cell>
          <cell r="D258" t="str">
            <v>Office Equipment</v>
          </cell>
        </row>
        <row r="259">
          <cell r="A259" t="str">
            <v>6400&gt;010</v>
          </cell>
          <cell r="B259" t="str">
            <v>Office Equipment&gt;Acc. Depreciation</v>
          </cell>
          <cell r="C259" t="str">
            <v>Property, Plant and Equipment</v>
          </cell>
          <cell r="D259" t="str">
            <v>Office Equipment&gt;Acc. Depreciation</v>
          </cell>
        </row>
        <row r="260">
          <cell r="A260" t="str">
            <v>6400&gt;020</v>
          </cell>
          <cell r="B260" t="str">
            <v>Office Equipment&gt;Cost</v>
          </cell>
          <cell r="C260" t="str">
            <v>Property, Plant and Equipment</v>
          </cell>
          <cell r="D260" t="str">
            <v>Office Equipment&gt;Cost</v>
          </cell>
        </row>
        <row r="261">
          <cell r="A261">
            <v>6410</v>
          </cell>
          <cell r="B261" t="str">
            <v>Lab. Equipment</v>
          </cell>
          <cell r="C261" t="str">
            <v>Property, Plant and Equipment</v>
          </cell>
          <cell r="D261" t="str">
            <v>Lab. Equipment</v>
          </cell>
        </row>
        <row r="262">
          <cell r="A262" t="str">
            <v>6410&gt;010</v>
          </cell>
          <cell r="B262" t="str">
            <v>Lab. Equipment-Acc. Depreciation</v>
          </cell>
          <cell r="C262" t="str">
            <v>Property, Plant and Equipment</v>
          </cell>
          <cell r="D262" t="str">
            <v>Lab. Equipment-Acc. Depreciation</v>
          </cell>
        </row>
        <row r="263">
          <cell r="A263" t="str">
            <v>6410&gt;020</v>
          </cell>
          <cell r="B263" t="str">
            <v>Lab. Equipment-Cost</v>
          </cell>
          <cell r="C263" t="str">
            <v>Property, Plant and Equipment</v>
          </cell>
          <cell r="D263" t="str">
            <v>Lab. Equipment-Cost</v>
          </cell>
        </row>
        <row r="264">
          <cell r="A264">
            <v>6420</v>
          </cell>
          <cell r="B264" t="str">
            <v>Aircon</v>
          </cell>
          <cell r="C264" t="str">
            <v>Property, Plant and Equipment</v>
          </cell>
          <cell r="D264" t="str">
            <v>Aircon</v>
          </cell>
        </row>
        <row r="265">
          <cell r="A265" t="str">
            <v>6420&gt;010</v>
          </cell>
          <cell r="B265" t="str">
            <v>Aircon - Acc. Depreciation</v>
          </cell>
          <cell r="C265" t="str">
            <v>Property, Plant and Equipment</v>
          </cell>
          <cell r="D265" t="str">
            <v>Aircon - Acc. Depreciation</v>
          </cell>
        </row>
        <row r="266">
          <cell r="A266" t="str">
            <v>6420&gt;020</v>
          </cell>
          <cell r="B266" t="str">
            <v>Aircon - Cost</v>
          </cell>
          <cell r="C266" t="str">
            <v>Property, Plant and Equipment</v>
          </cell>
          <cell r="D266" t="str">
            <v>Aircon - Cost</v>
          </cell>
        </row>
        <row r="267">
          <cell r="A267">
            <v>6430</v>
          </cell>
          <cell r="B267" t="str">
            <v>Furniture &amp; Fittings</v>
          </cell>
          <cell r="C267" t="str">
            <v>Property, Plant and Equipment</v>
          </cell>
          <cell r="D267" t="str">
            <v>Furniture &amp; Fittings</v>
          </cell>
        </row>
        <row r="268">
          <cell r="A268" t="str">
            <v>6430&gt;010</v>
          </cell>
          <cell r="B268" t="str">
            <v>Furniture &amp; Fittings Acc. depr.</v>
          </cell>
          <cell r="C268" t="str">
            <v>Property, Plant and Equipment</v>
          </cell>
          <cell r="D268" t="str">
            <v>Furniture &amp; Fittings Acc. Depr.</v>
          </cell>
        </row>
        <row r="269">
          <cell r="A269" t="str">
            <v>6430&gt;020</v>
          </cell>
          <cell r="B269" t="str">
            <v>Furniture &amp; Fittings - Cost</v>
          </cell>
          <cell r="C269" t="str">
            <v>Property, Plant and Equipment</v>
          </cell>
          <cell r="D269" t="str">
            <v>Furniture &amp; Fittings - Cost</v>
          </cell>
        </row>
        <row r="270">
          <cell r="A270">
            <v>6440</v>
          </cell>
          <cell r="B270" t="str">
            <v>Furniture - Pretoria</v>
          </cell>
          <cell r="C270" t="str">
            <v>Property, Plant and Equipment</v>
          </cell>
          <cell r="D270" t="str">
            <v>Furniture - Pretoria</v>
          </cell>
        </row>
        <row r="271">
          <cell r="A271" t="str">
            <v>6440&gt;010</v>
          </cell>
          <cell r="B271" t="str">
            <v>Furniture Pret. Acc depr</v>
          </cell>
          <cell r="C271" t="str">
            <v>Property, Plant and Equipment</v>
          </cell>
          <cell r="D271" t="str">
            <v>Furniture Pret. Acc Depr</v>
          </cell>
        </row>
        <row r="272">
          <cell r="A272" t="str">
            <v>6440&gt;020</v>
          </cell>
          <cell r="B272" t="str">
            <v>Furniture Pret. Cost</v>
          </cell>
          <cell r="C272" t="str">
            <v>Property, Plant and Equipment</v>
          </cell>
          <cell r="D272" t="str">
            <v>Furniture Pret. Cost</v>
          </cell>
        </row>
        <row r="273">
          <cell r="A273">
            <v>6500</v>
          </cell>
          <cell r="B273" t="str">
            <v>PLANT &amp; MACHINERY</v>
          </cell>
          <cell r="C273" t="str">
            <v>Property, Plant and Equipment</v>
          </cell>
          <cell r="D273" t="str">
            <v>Plant &amp; Machinery</v>
          </cell>
        </row>
        <row r="274">
          <cell r="A274" t="str">
            <v>6500&gt;010</v>
          </cell>
          <cell r="B274" t="str">
            <v>Plant &amp; Machinery&gt;Acc. Depreciation</v>
          </cell>
          <cell r="C274" t="str">
            <v>Property, Plant and Equipment</v>
          </cell>
          <cell r="D274" t="str">
            <v>Plant &amp; Machinery&gt;Acc. Depreciation</v>
          </cell>
        </row>
        <row r="275">
          <cell r="A275" t="str">
            <v>6500&gt;020</v>
          </cell>
          <cell r="B275" t="str">
            <v>Plant &amp; Machinery&gt;Cost</v>
          </cell>
          <cell r="C275" t="str">
            <v>Property, Plant and Equipment</v>
          </cell>
          <cell r="D275" t="str">
            <v>Plant &amp; Machinery&gt;Cost</v>
          </cell>
        </row>
        <row r="276">
          <cell r="A276">
            <v>7000</v>
          </cell>
          <cell r="B276" t="str">
            <v>Prepayments</v>
          </cell>
          <cell r="C276" t="str">
            <v>Other Current Asset</v>
          </cell>
          <cell r="D276" t="str">
            <v>Prepayments</v>
          </cell>
        </row>
        <row r="277">
          <cell r="A277">
            <v>7100</v>
          </cell>
          <cell r="B277" t="str">
            <v>RECEIVABLES CONTROL</v>
          </cell>
          <cell r="C277" t="str">
            <v>Trade Receivables</v>
          </cell>
          <cell r="D277" t="str">
            <v>Receivables Control</v>
          </cell>
        </row>
        <row r="278">
          <cell r="A278">
            <v>7110</v>
          </cell>
          <cell r="B278" t="str">
            <v>SUNDRY DEBTORS</v>
          </cell>
          <cell r="C278" t="str">
            <v>Trade Receivables</v>
          </cell>
          <cell r="D278" t="str">
            <v>Sundry Debtors</v>
          </cell>
        </row>
        <row r="279">
          <cell r="A279">
            <v>7115</v>
          </cell>
          <cell r="B279" t="str">
            <v>R D CHEQUES CONTROL</v>
          </cell>
          <cell r="C279" t="str">
            <v>Trade Receivables</v>
          </cell>
          <cell r="D279" t="str">
            <v>R D Cheques Control</v>
          </cell>
        </row>
        <row r="280">
          <cell r="A280">
            <v>7120</v>
          </cell>
          <cell r="B280" t="str">
            <v>INNOFIN CMF</v>
          </cell>
          <cell r="C280" t="str">
            <v>Investments</v>
          </cell>
          <cell r="D280" t="str">
            <v>Innofin Cmf</v>
          </cell>
        </row>
        <row r="281">
          <cell r="A281">
            <v>7130</v>
          </cell>
          <cell r="B281" t="str">
            <v>INVESTMENTS ABSA</v>
          </cell>
          <cell r="C281" t="str">
            <v>Investments</v>
          </cell>
          <cell r="D281" t="str">
            <v>Investments Absa</v>
          </cell>
        </row>
        <row r="282">
          <cell r="A282">
            <v>7200</v>
          </cell>
          <cell r="B282" t="str">
            <v>***To be deleted***</v>
          </cell>
          <cell r="C282" t="str">
            <v>Other Current Asset</v>
          </cell>
          <cell r="D282" t="str">
            <v>***To Be Deleted***</v>
          </cell>
        </row>
        <row r="283">
          <cell r="A283">
            <v>7400</v>
          </cell>
          <cell r="B283" t="str">
            <v>INVENTORY CONTROL</v>
          </cell>
          <cell r="C283" t="str">
            <v>Inventories</v>
          </cell>
          <cell r="D283" t="str">
            <v>Inventory Control</v>
          </cell>
        </row>
        <row r="284">
          <cell r="A284">
            <v>7410</v>
          </cell>
          <cell r="B284" t="str">
            <v>INVENTORY - PACKING MATERIALS</v>
          </cell>
          <cell r="C284" t="str">
            <v>Inventories</v>
          </cell>
          <cell r="D284" t="str">
            <v>Inventory - Packing Materials</v>
          </cell>
        </row>
        <row r="285">
          <cell r="A285">
            <v>7420</v>
          </cell>
          <cell r="B285" t="str">
            <v>INVENTORY - ADJUSTMENT</v>
          </cell>
          <cell r="C285" t="str">
            <v>Inventories</v>
          </cell>
          <cell r="D285" t="str">
            <v>Inventory - Adjustment</v>
          </cell>
        </row>
        <row r="286">
          <cell r="A286">
            <v>7430</v>
          </cell>
          <cell r="B286" t="str">
            <v>INVENTORY - DIESEL</v>
          </cell>
          <cell r="C286" t="str">
            <v>Inventories</v>
          </cell>
          <cell r="D286" t="str">
            <v>Inventory - Diesel</v>
          </cell>
        </row>
        <row r="287">
          <cell r="A287">
            <v>7600</v>
          </cell>
          <cell r="B287" t="str">
            <v>Undeposited Funds</v>
          </cell>
          <cell r="C287" t="str">
            <v>Other Current Asset</v>
          </cell>
          <cell r="D287" t="str">
            <v>Undeposited Funds</v>
          </cell>
        </row>
        <row r="288">
          <cell r="A288">
            <v>7700</v>
          </cell>
          <cell r="B288" t="str">
            <v>Work in Progress</v>
          </cell>
          <cell r="C288" t="str">
            <v>Other Current Asset</v>
          </cell>
          <cell r="D288" t="str">
            <v>Work In Progress</v>
          </cell>
        </row>
        <row r="289">
          <cell r="A289">
            <v>8400</v>
          </cell>
          <cell r="B289" t="str">
            <v>PETTY CASH</v>
          </cell>
          <cell r="C289" t="str">
            <v>Cash and Cash Equivalents</v>
          </cell>
          <cell r="D289" t="str">
            <v>Petty Cash</v>
          </cell>
        </row>
        <row r="290">
          <cell r="A290">
            <v>8410</v>
          </cell>
          <cell r="B290" t="str">
            <v>PETTY CASH PRETORIA</v>
          </cell>
          <cell r="C290" t="str">
            <v>Cash and Cash Equivalents</v>
          </cell>
          <cell r="D290" t="str">
            <v>Petty Cash Pretoria</v>
          </cell>
        </row>
        <row r="291">
          <cell r="A291">
            <v>8420</v>
          </cell>
          <cell r="B291" t="str">
            <v>ABSA CURRENT ACCOUNT</v>
          </cell>
          <cell r="C291" t="str">
            <v>Cash and Cash Equivalents</v>
          </cell>
          <cell r="D291" t="str">
            <v>Absa Current Account</v>
          </cell>
        </row>
        <row r="292">
          <cell r="A292">
            <v>8430</v>
          </cell>
          <cell r="B292" t="str">
            <v>ELECTRICITY DEPOSIT ACCOUNT</v>
          </cell>
          <cell r="C292" t="str">
            <v>Cash and Cash Equivalents</v>
          </cell>
          <cell r="D292" t="str">
            <v>Electricity Deposit Account</v>
          </cell>
        </row>
        <row r="293">
          <cell r="A293">
            <v>8440</v>
          </cell>
          <cell r="B293" t="str">
            <v>CASH CONTROL ACCOUNT</v>
          </cell>
          <cell r="C293" t="str">
            <v>Cash and Cash Equivalents</v>
          </cell>
          <cell r="D293" t="str">
            <v>Cash Control Account</v>
          </cell>
        </row>
        <row r="294">
          <cell r="A294">
            <v>8450</v>
          </cell>
          <cell r="B294" t="str">
            <v>ABSA - SAVINGS SHOP</v>
          </cell>
          <cell r="C294" t="str">
            <v>Cash and Cash Equivalents</v>
          </cell>
          <cell r="D294" t="str">
            <v>Absa - Savings Shop</v>
          </cell>
        </row>
        <row r="295">
          <cell r="A295">
            <v>8455</v>
          </cell>
          <cell r="B295" t="str">
            <v>ABSA - STAFF SAVINGS ACCOUNT</v>
          </cell>
          <cell r="C295" t="str">
            <v>Cash and Cash Equivalents</v>
          </cell>
          <cell r="D295" t="str">
            <v>Absa - Staff Savings Account</v>
          </cell>
        </row>
        <row r="296">
          <cell r="A296">
            <v>8456</v>
          </cell>
          <cell r="B296" t="str">
            <v>ABSA - CLICK 2 FEED SAVINGS ACCOUNT</v>
          </cell>
          <cell r="C296" t="str">
            <v>Cash and Cash Equivalents</v>
          </cell>
          <cell r="D296" t="str">
            <v>Absa - Click 2 Feed Savings Account</v>
          </cell>
        </row>
        <row r="297">
          <cell r="A297">
            <v>8460</v>
          </cell>
          <cell r="B297" t="str">
            <v>NEDBANK CURRENT ACCOUNT</v>
          </cell>
          <cell r="C297" t="str">
            <v>Cash and Cash Equivalents</v>
          </cell>
          <cell r="D297" t="str">
            <v>Nedbank Current Account</v>
          </cell>
        </row>
        <row r="298">
          <cell r="A298">
            <v>8480</v>
          </cell>
          <cell r="B298" t="str">
            <v>ABSA REVOLVING  CREDIT FACILITY</v>
          </cell>
          <cell r="C298" t="str">
            <v>Cash and Cash Equivalents</v>
          </cell>
          <cell r="D298" t="str">
            <v>Absa Revolving  Credit Facility</v>
          </cell>
        </row>
        <row r="299">
          <cell r="A299">
            <v>8490</v>
          </cell>
          <cell r="B299" t="str">
            <v>ABSA - FUEL DEPOT</v>
          </cell>
          <cell r="C299" t="str">
            <v>Cash and Cash Equivalents</v>
          </cell>
          <cell r="D299" t="str">
            <v>Absa - Fuel Depot</v>
          </cell>
        </row>
        <row r="300">
          <cell r="A300">
            <v>8500</v>
          </cell>
          <cell r="B300" t="str">
            <v>RENT DEPOSIT ACCOUNT</v>
          </cell>
          <cell r="C300" t="str">
            <v>Cash and Cash Equivalents</v>
          </cell>
          <cell r="D300" t="str">
            <v>Rent Deposit Account</v>
          </cell>
        </row>
        <row r="301">
          <cell r="A301">
            <v>8600</v>
          </cell>
          <cell r="B301" t="str">
            <v>INSURANCE CONTRACT - ASSET</v>
          </cell>
          <cell r="C301" t="str">
            <v>Other Current Asset</v>
          </cell>
          <cell r="D301" t="str">
            <v>Insurance Contract - Asset</v>
          </cell>
        </row>
        <row r="302">
          <cell r="A302">
            <v>9000</v>
          </cell>
          <cell r="B302" t="str">
            <v>ACCRUED EXPENSES</v>
          </cell>
          <cell r="C302" t="str">
            <v>Trade Payables</v>
          </cell>
          <cell r="D302" t="str">
            <v>Accrued Expenses</v>
          </cell>
        </row>
        <row r="303">
          <cell r="A303">
            <v>9050</v>
          </cell>
          <cell r="B303" t="str">
            <v>PURCHASES ACCRUALS</v>
          </cell>
          <cell r="C303" t="str">
            <v>Other Current Liability</v>
          </cell>
          <cell r="D303" t="str">
            <v>Purchases Accruals</v>
          </cell>
        </row>
        <row r="304">
          <cell r="A304">
            <v>9060</v>
          </cell>
          <cell r="B304" t="str">
            <v>Staff savings plan</v>
          </cell>
          <cell r="C304" t="str">
            <v>Other Current Liability</v>
          </cell>
          <cell r="D304" t="str">
            <v>Staff Savings Plan</v>
          </cell>
        </row>
        <row r="305">
          <cell r="A305">
            <v>9100</v>
          </cell>
          <cell r="B305" t="str">
            <v>PAYABLES CONTROL</v>
          </cell>
          <cell r="C305" t="str">
            <v>Trade Payables</v>
          </cell>
          <cell r="D305" t="str">
            <v>Payables Control</v>
          </cell>
        </row>
        <row r="306">
          <cell r="A306">
            <v>9150</v>
          </cell>
          <cell r="B306" t="str">
            <v>RECEIVER OF REVENUE - TAXATION</v>
          </cell>
          <cell r="C306" t="str">
            <v>Trade Payables</v>
          </cell>
          <cell r="D306" t="str">
            <v>Receiver Of Revenue - Taxation</v>
          </cell>
        </row>
        <row r="307">
          <cell r="A307">
            <v>9160</v>
          </cell>
          <cell r="B307" t="str">
            <v>Deferred tax - Bal Sheet</v>
          </cell>
          <cell r="C307" t="str">
            <v>Deferred Tax</v>
          </cell>
          <cell r="D307" t="str">
            <v>Deferred Tax - Bal Sheet</v>
          </cell>
        </row>
        <row r="308">
          <cell r="A308">
            <v>9200</v>
          </cell>
          <cell r="B308" t="str">
            <v>LOANS</v>
          </cell>
          <cell r="C308" t="str">
            <v>Non Current Liability</v>
          </cell>
          <cell r="D308" t="str">
            <v>Loans</v>
          </cell>
        </row>
        <row r="309">
          <cell r="A309" t="str">
            <v>9200&gt;001</v>
          </cell>
          <cell r="B309" t="str">
            <v>Loans - Business Partners</v>
          </cell>
          <cell r="C309" t="str">
            <v>Non Current Liability</v>
          </cell>
          <cell r="D309" t="str">
            <v>Loans - Business Partners</v>
          </cell>
        </row>
        <row r="310">
          <cell r="A310" t="str">
            <v>9200&gt;002</v>
          </cell>
          <cell r="B310" t="str">
            <v>Loans - Short Term</v>
          </cell>
          <cell r="C310" t="str">
            <v>Non Current Liability</v>
          </cell>
          <cell r="D310" t="str">
            <v>Loans - Short Term</v>
          </cell>
        </row>
        <row r="311">
          <cell r="A311">
            <v>9300</v>
          </cell>
          <cell r="B311" t="str">
            <v>ABSA VEHICLE FINANCE - SILO 1</v>
          </cell>
          <cell r="C311" t="str">
            <v>Non Current Liability</v>
          </cell>
          <cell r="D311" t="str">
            <v>Absa Vehicle Finance - Silo 1</v>
          </cell>
        </row>
        <row r="312">
          <cell r="A312" t="str">
            <v>9300&gt;001</v>
          </cell>
          <cell r="B312" t="str">
            <v>ABSA VF Silo1 - Outstanding Bal</v>
          </cell>
          <cell r="C312" t="str">
            <v>Non Current Liability</v>
          </cell>
          <cell r="D312" t="str">
            <v>Absa Vf Silo1 - Outstanding Bal</v>
          </cell>
        </row>
        <row r="313">
          <cell r="A313" t="str">
            <v>9300&gt;002</v>
          </cell>
          <cell r="B313" t="str">
            <v>ABSA VF Silo1 - Deferred Fin Chrg</v>
          </cell>
          <cell r="C313" t="str">
            <v>Non Current Liability</v>
          </cell>
          <cell r="D313" t="str">
            <v>Absa Vf Silo1 - Deferred Fin Chrg</v>
          </cell>
        </row>
        <row r="314">
          <cell r="A314">
            <v>9301</v>
          </cell>
          <cell r="B314" t="str">
            <v>ABSA VEHICLE FINANCE - SILO 2</v>
          </cell>
          <cell r="C314" t="str">
            <v>Non Current Liability</v>
          </cell>
          <cell r="D314" t="str">
            <v>Absa Vehicle Finance - Silo 2</v>
          </cell>
        </row>
        <row r="315">
          <cell r="A315" t="str">
            <v>9301&gt;001</v>
          </cell>
          <cell r="B315" t="str">
            <v>ABSA VF Silo2 - Outstanding Bal</v>
          </cell>
          <cell r="C315" t="str">
            <v>Non Current Liability</v>
          </cell>
          <cell r="D315" t="str">
            <v>Absa Vf Silo2 - Outstanding Bal</v>
          </cell>
        </row>
        <row r="316">
          <cell r="A316" t="str">
            <v>9301&gt;002</v>
          </cell>
          <cell r="B316" t="str">
            <v>ABSA VF Silo2 - Deferred Fin Chrg</v>
          </cell>
          <cell r="C316" t="str">
            <v>Non Current Liability</v>
          </cell>
          <cell r="D316" t="str">
            <v>Absa Vf Silo2 - Deferred Fin Chrg</v>
          </cell>
        </row>
        <row r="317">
          <cell r="A317">
            <v>9302</v>
          </cell>
          <cell r="B317" t="str">
            <v>ABSA VEHICLE FINANCE - NISSAN</v>
          </cell>
          <cell r="C317" t="str">
            <v>Non Current Liability</v>
          </cell>
          <cell r="D317" t="str">
            <v>Absa Vehicle Finance - Nissan</v>
          </cell>
        </row>
        <row r="318">
          <cell r="A318" t="str">
            <v>9302&gt;001</v>
          </cell>
          <cell r="B318" t="str">
            <v>ABSA VF Nissan - Outstanding Bal</v>
          </cell>
          <cell r="C318" t="str">
            <v>Non Current Liability</v>
          </cell>
          <cell r="D318" t="str">
            <v>Absa Vf Nissan - Outstanding Bal</v>
          </cell>
        </row>
        <row r="319">
          <cell r="A319" t="str">
            <v>9302&gt;002</v>
          </cell>
          <cell r="B319" t="str">
            <v>ABSA VF Nissan - Deferred Fin Chrg</v>
          </cell>
          <cell r="C319" t="str">
            <v>Non Current Liability</v>
          </cell>
          <cell r="D319" t="str">
            <v>Absa Vf Nissan - Deferred Fin Chrg</v>
          </cell>
        </row>
        <row r="320">
          <cell r="A320">
            <v>9303</v>
          </cell>
          <cell r="B320" t="str">
            <v>ABSA VEHICLE FINANCE - VOLVO</v>
          </cell>
          <cell r="C320" t="str">
            <v>Non Current Liability</v>
          </cell>
          <cell r="D320" t="str">
            <v>Absa Vehicle Finance - Volvo</v>
          </cell>
        </row>
        <row r="321">
          <cell r="A321" t="str">
            <v>9303&gt;001</v>
          </cell>
          <cell r="B321" t="str">
            <v>ABSA VF Volvo - Outstanding Bal</v>
          </cell>
          <cell r="C321" t="str">
            <v>Non Current Liability</v>
          </cell>
          <cell r="D321" t="str">
            <v>Absa Vf Volvo - Outstanding Bal</v>
          </cell>
        </row>
        <row r="322">
          <cell r="A322" t="str">
            <v>9303&gt;002</v>
          </cell>
          <cell r="B322" t="str">
            <v>ABSA VF Volvo - Deferred Fin Chrg</v>
          </cell>
          <cell r="C322" t="str">
            <v>Non Current Liability</v>
          </cell>
          <cell r="D322" t="str">
            <v>Absa Vf Volvo - Deferred Fin Chrg</v>
          </cell>
        </row>
        <row r="323">
          <cell r="A323">
            <v>9304</v>
          </cell>
          <cell r="B323" t="str">
            <v>ABSA VEHICLE FINANCE - TAUTLINER</v>
          </cell>
          <cell r="C323" t="str">
            <v>Non Current Liability</v>
          </cell>
          <cell r="D323" t="str">
            <v>Absa Vehicle Finance - Tautliner</v>
          </cell>
        </row>
        <row r="324">
          <cell r="A324" t="str">
            <v>9304&gt;001</v>
          </cell>
          <cell r="B324" t="str">
            <v>ABSA VF Tautliner - Outstanding Bal</v>
          </cell>
          <cell r="C324" t="str">
            <v>Non Current Liability</v>
          </cell>
          <cell r="D324" t="str">
            <v>Absa Vf Tautliner - Outstanding Bal</v>
          </cell>
        </row>
        <row r="325">
          <cell r="A325" t="str">
            <v>9304&gt;002</v>
          </cell>
          <cell r="B325" t="str">
            <v>ABSA VF Tautlin - Deferred Fin Chrg</v>
          </cell>
          <cell r="C325" t="str">
            <v>Non Current Liability</v>
          </cell>
          <cell r="D325" t="str">
            <v>Absa Vf Tautlin - Deferred Fin Chrg</v>
          </cell>
        </row>
        <row r="326">
          <cell r="A326">
            <v>9305</v>
          </cell>
          <cell r="B326" t="str">
            <v>ABSA - CASE TRACTOR</v>
          </cell>
          <cell r="C326" t="str">
            <v>Non Current Liability</v>
          </cell>
          <cell r="D326" t="str">
            <v>Absa - Case Tractor</v>
          </cell>
        </row>
        <row r="327">
          <cell r="A327" t="str">
            <v>9305&gt;001</v>
          </cell>
          <cell r="B327" t="str">
            <v>ABSA Case Tractor - Outstanding Bal</v>
          </cell>
          <cell r="C327" t="str">
            <v>Non Current Liability</v>
          </cell>
          <cell r="D327" t="str">
            <v>Absa Case Tractor - Outstanding Bal</v>
          </cell>
        </row>
        <row r="328">
          <cell r="A328" t="str">
            <v>9305&gt;002</v>
          </cell>
          <cell r="B328" t="str">
            <v>ABSA Case Tract - Deferred Fin Chrg</v>
          </cell>
          <cell r="C328" t="str">
            <v>Non Current Liability</v>
          </cell>
          <cell r="D328" t="str">
            <v>Absa Case Tract - Deferred Fin Chrg</v>
          </cell>
        </row>
        <row r="329">
          <cell r="A329">
            <v>9306</v>
          </cell>
          <cell r="B329" t="str">
            <v>ABSA - COOLER</v>
          </cell>
          <cell r="C329" t="str">
            <v>Non Current Liability</v>
          </cell>
          <cell r="D329" t="str">
            <v>Absa - Cooler</v>
          </cell>
        </row>
        <row r="330">
          <cell r="A330" t="str">
            <v>9306&gt;001</v>
          </cell>
          <cell r="B330" t="str">
            <v>ABSA Cooler - Outstanding Bal</v>
          </cell>
          <cell r="C330" t="str">
            <v>Non Current Liability</v>
          </cell>
          <cell r="D330" t="str">
            <v>Absa Cooler - Outstanding Bal</v>
          </cell>
        </row>
        <row r="331">
          <cell r="A331" t="str">
            <v>9306&gt;002</v>
          </cell>
          <cell r="B331" t="str">
            <v>ABSA Cooler - Deferred Fin Chrg</v>
          </cell>
          <cell r="C331" t="str">
            <v>Non Current Liability</v>
          </cell>
          <cell r="D331" t="str">
            <v>Absa Cooler - Deferred Fin Chrg</v>
          </cell>
        </row>
        <row r="332">
          <cell r="A332">
            <v>9307</v>
          </cell>
          <cell r="B332" t="str">
            <v>ABSA - EXTRUDER</v>
          </cell>
          <cell r="C332" t="str">
            <v>Non Current Liability</v>
          </cell>
          <cell r="D332" t="str">
            <v>Absa - Extruder</v>
          </cell>
        </row>
        <row r="333">
          <cell r="A333" t="str">
            <v>9307&gt;001</v>
          </cell>
          <cell r="B333" t="str">
            <v>ABSA Extruder - Outstanding Bal</v>
          </cell>
          <cell r="C333" t="str">
            <v>Non Current Liability</v>
          </cell>
          <cell r="D333" t="str">
            <v>Absa Extruder - Outstanding Bal</v>
          </cell>
        </row>
        <row r="334">
          <cell r="A334" t="str">
            <v>9307&gt;002</v>
          </cell>
          <cell r="B334" t="str">
            <v>ABSA Extruder - Deferred Fin Chrg</v>
          </cell>
          <cell r="C334" t="str">
            <v>Non Current Liability</v>
          </cell>
          <cell r="D334" t="str">
            <v>Absa Extruder - Deferred Fin Chrg</v>
          </cell>
        </row>
        <row r="335">
          <cell r="A335">
            <v>9308</v>
          </cell>
          <cell r="B335" t="str">
            <v>ABSA - VW CADDY</v>
          </cell>
          <cell r="C335" t="str">
            <v>Non Current Liability</v>
          </cell>
          <cell r="D335" t="str">
            <v>Absa - Vw Caddy</v>
          </cell>
        </row>
        <row r="336">
          <cell r="A336" t="str">
            <v>9308&gt;001</v>
          </cell>
          <cell r="B336" t="str">
            <v>ABSA VW Caddy - Outstanding Bal</v>
          </cell>
          <cell r="C336" t="str">
            <v>Non Current Liability</v>
          </cell>
          <cell r="D336" t="str">
            <v>Absa Vw Caddy - Outstanding Bal</v>
          </cell>
        </row>
        <row r="337">
          <cell r="A337" t="str">
            <v>9308&gt;002</v>
          </cell>
          <cell r="B337" t="str">
            <v>ABSA VW Caddy - Deferred Fin Chrg</v>
          </cell>
          <cell r="C337" t="str">
            <v>Non Current Liability</v>
          </cell>
          <cell r="D337" t="str">
            <v>Absa Vw Caddy - Deferred Fin Chrg</v>
          </cell>
        </row>
        <row r="338">
          <cell r="A338">
            <v>9310</v>
          </cell>
          <cell r="B338" t="str">
            <v>ABSA - HYUNDAI</v>
          </cell>
          <cell r="C338" t="str">
            <v>Non Current Liability</v>
          </cell>
          <cell r="D338" t="str">
            <v>Absa - Hyundai</v>
          </cell>
        </row>
        <row r="339">
          <cell r="A339" t="str">
            <v>9310&gt;001</v>
          </cell>
          <cell r="B339" t="str">
            <v>ABSA Hyundai - Outstanding Bal</v>
          </cell>
          <cell r="C339" t="str">
            <v>Non Current Liability</v>
          </cell>
          <cell r="D339" t="str">
            <v>Absa Hyundai - Outstanding Bal</v>
          </cell>
        </row>
        <row r="340">
          <cell r="A340" t="str">
            <v>9310&gt;002</v>
          </cell>
          <cell r="B340" t="str">
            <v>ABSA Hyundai - Deferred Fin Chrg</v>
          </cell>
          <cell r="C340" t="str">
            <v>Non Current Liability</v>
          </cell>
          <cell r="D340" t="str">
            <v>Absa Hyundai - Deferred Fin Chrg</v>
          </cell>
        </row>
        <row r="341">
          <cell r="A341">
            <v>9311</v>
          </cell>
          <cell r="B341" t="str">
            <v>ABSA - CORSA GAU2</v>
          </cell>
          <cell r="C341" t="str">
            <v>Non Current Liability</v>
          </cell>
          <cell r="D341" t="str">
            <v>Absa - Corsa Gau2</v>
          </cell>
        </row>
        <row r="342">
          <cell r="A342" t="str">
            <v>9311&gt;001</v>
          </cell>
          <cell r="B342" t="str">
            <v>ABSA Corsa GAU2 - Outstanding Bal</v>
          </cell>
          <cell r="C342" t="str">
            <v>Non Current Liability</v>
          </cell>
          <cell r="D342" t="str">
            <v>Absa Corsa Gau2 - Outstanding Bal</v>
          </cell>
        </row>
        <row r="343">
          <cell r="A343" t="str">
            <v>9311&gt;002</v>
          </cell>
          <cell r="B343" t="str">
            <v>ABSA Corsa GAU2 - Deferred Fin Chrg</v>
          </cell>
          <cell r="C343" t="str">
            <v>Non Current Liability</v>
          </cell>
          <cell r="D343" t="str">
            <v>Absa Corsa Gau2 - Deferred Fin Chrg</v>
          </cell>
        </row>
        <row r="344">
          <cell r="A344">
            <v>9312</v>
          </cell>
          <cell r="B344" t="str">
            <v>ABSA - NISSAN KC</v>
          </cell>
          <cell r="C344" t="str">
            <v>Non Current Liability</v>
          </cell>
          <cell r="D344" t="str">
            <v>Absa - Nissan Kc</v>
          </cell>
        </row>
        <row r="345">
          <cell r="A345" t="str">
            <v>9312&gt;001</v>
          </cell>
          <cell r="B345" t="str">
            <v>ABSA Nissan KC - Outstanding Bal</v>
          </cell>
          <cell r="C345" t="str">
            <v>Non Current Liability</v>
          </cell>
          <cell r="D345" t="str">
            <v>Absa Nissan Kc - Outstanding Bal</v>
          </cell>
        </row>
        <row r="346">
          <cell r="A346" t="str">
            <v>9312&gt;002</v>
          </cell>
          <cell r="B346" t="str">
            <v>ABSA Nissan KC - Deferred Fin Chrg</v>
          </cell>
          <cell r="C346" t="str">
            <v>Non Current Liability</v>
          </cell>
          <cell r="D346" t="str">
            <v>Absa Nissan Kc - Deferred Fin Chrg</v>
          </cell>
        </row>
        <row r="347">
          <cell r="A347">
            <v>9313</v>
          </cell>
          <cell r="B347" t="str">
            <v>ABSA - NIR FOSS</v>
          </cell>
          <cell r="C347" t="str">
            <v>Non Current Liability</v>
          </cell>
          <cell r="D347" t="str">
            <v>Absa - Nir Foss</v>
          </cell>
        </row>
        <row r="348">
          <cell r="A348" t="str">
            <v>9313&gt;001</v>
          </cell>
          <cell r="B348" t="str">
            <v>ABSA Nir Foss - Outstanding Bal</v>
          </cell>
          <cell r="C348" t="str">
            <v>Non Current Liability</v>
          </cell>
          <cell r="D348" t="str">
            <v>Absa Nir Foss - Outstanding Bal</v>
          </cell>
        </row>
        <row r="349">
          <cell r="A349" t="str">
            <v>9313&gt;002</v>
          </cell>
          <cell r="B349" t="str">
            <v>ABSA Nir Foss - Deferred Fin Chrg</v>
          </cell>
          <cell r="C349" t="str">
            <v>Non Current Liability</v>
          </cell>
          <cell r="D349" t="str">
            <v>Absa Nir Foss - Deferred Fin Chrg</v>
          </cell>
        </row>
        <row r="350">
          <cell r="A350">
            <v>9314</v>
          </cell>
          <cell r="B350" t="str">
            <v>ABSA - POORTJIE</v>
          </cell>
          <cell r="C350" t="str">
            <v>Non Current Liability</v>
          </cell>
          <cell r="D350" t="str">
            <v>Absa - Poortjie</v>
          </cell>
        </row>
        <row r="351">
          <cell r="A351" t="str">
            <v>9314&gt;001</v>
          </cell>
          <cell r="B351" t="str">
            <v>ABSA Poortjie - Outstanding Bal</v>
          </cell>
          <cell r="C351" t="str">
            <v>Non Current Liability</v>
          </cell>
          <cell r="D351" t="str">
            <v>Absa Poortjie - Outstanding Bal</v>
          </cell>
        </row>
        <row r="352">
          <cell r="A352" t="str">
            <v>9314&gt;002</v>
          </cell>
          <cell r="B352" t="str">
            <v>ABSA Poortjie - Deferred Fin Chrg</v>
          </cell>
          <cell r="C352" t="str">
            <v>Non Current Liability</v>
          </cell>
          <cell r="D352" t="str">
            <v>Absa Poortjie - Deferred Fin Chrg</v>
          </cell>
        </row>
        <row r="353">
          <cell r="A353">
            <v>9315</v>
          </cell>
          <cell r="B353" t="str">
            <v>ABSA - CORSA (Limpopo)</v>
          </cell>
          <cell r="C353" t="str">
            <v>Non Current Liability</v>
          </cell>
          <cell r="D353" t="str">
            <v>Absa - Corsa (Limpopo)</v>
          </cell>
        </row>
        <row r="354">
          <cell r="A354" t="str">
            <v>9315&gt;001</v>
          </cell>
          <cell r="B354" t="str">
            <v>ABSA Corsa Limp - Outstanding Bal</v>
          </cell>
          <cell r="C354" t="str">
            <v>Non Current Liability</v>
          </cell>
          <cell r="D354" t="str">
            <v>Absa Corsa Limp - Outstanding Bal</v>
          </cell>
        </row>
        <row r="355">
          <cell r="A355" t="str">
            <v>9315&gt;002</v>
          </cell>
          <cell r="B355" t="str">
            <v>ABSA Corsa Limp - Deferred Fin Chrg</v>
          </cell>
          <cell r="C355" t="str">
            <v>Non Current Liability</v>
          </cell>
          <cell r="D355" t="str">
            <v>Absa Corsa Limp - Deferred Fin Chrg</v>
          </cell>
        </row>
        <row r="356">
          <cell r="A356">
            <v>9316</v>
          </cell>
          <cell r="B356" t="str">
            <v>ABSA - CORSA GRT</v>
          </cell>
          <cell r="C356" t="str">
            <v>Non Current Liability</v>
          </cell>
          <cell r="D356" t="str">
            <v>Absa - Corsa Grt</v>
          </cell>
        </row>
        <row r="357">
          <cell r="A357" t="str">
            <v>9316&gt;001</v>
          </cell>
          <cell r="B357" t="str">
            <v>ABSA Corsa GRT - Outstanding Bal</v>
          </cell>
          <cell r="C357" t="str">
            <v>Non Current Liability</v>
          </cell>
          <cell r="D357" t="str">
            <v>Absa Corsa Grt - Outstanding Bal</v>
          </cell>
        </row>
        <row r="358">
          <cell r="A358" t="str">
            <v>9316&gt;002</v>
          </cell>
          <cell r="B358" t="str">
            <v>ABSA Corsa GRT - Deferred Fin Chrg</v>
          </cell>
          <cell r="C358" t="str">
            <v>Non Current Liability</v>
          </cell>
          <cell r="D358" t="str">
            <v>Absa Corsa Grt - Deferred Fin Chrg</v>
          </cell>
        </row>
        <row r="359">
          <cell r="A359">
            <v>9317</v>
          </cell>
          <cell r="B359" t="str">
            <v>ABSA - TOYOTA</v>
          </cell>
          <cell r="C359" t="str">
            <v>Non Current Liability</v>
          </cell>
          <cell r="D359" t="str">
            <v>Absa - Toyota</v>
          </cell>
        </row>
        <row r="360">
          <cell r="A360" t="str">
            <v>9317&gt;001</v>
          </cell>
          <cell r="B360" t="str">
            <v>ABSA Toyota - Outstanding Bal</v>
          </cell>
          <cell r="C360" t="str">
            <v>Non Current Liability</v>
          </cell>
          <cell r="D360" t="str">
            <v>Absa Toyota - Outstanding Bal</v>
          </cell>
        </row>
        <row r="361">
          <cell r="A361" t="str">
            <v>9317&gt;002</v>
          </cell>
          <cell r="B361" t="str">
            <v>ABSA Toyota - Deferred Fin Chrg</v>
          </cell>
          <cell r="C361" t="str">
            <v>Non Current Liability</v>
          </cell>
          <cell r="D361" t="str">
            <v>Absa Toyota - Deferred Fin Chrg</v>
          </cell>
        </row>
        <row r="362">
          <cell r="A362">
            <v>9318</v>
          </cell>
          <cell r="B362" t="str">
            <v>ABSA - CORSA 2009</v>
          </cell>
          <cell r="C362" t="str">
            <v>Non Current Liability</v>
          </cell>
          <cell r="D362" t="str">
            <v>Absa - Corsa 2009</v>
          </cell>
        </row>
        <row r="363">
          <cell r="A363" t="str">
            <v>9318&gt;001</v>
          </cell>
          <cell r="B363" t="str">
            <v>ABSA Corsa 2009 - Outstanding Bal</v>
          </cell>
          <cell r="C363" t="str">
            <v>Non Current Liability</v>
          </cell>
          <cell r="D363" t="str">
            <v>Absa Corsa 2009 - Outstanding Bal</v>
          </cell>
        </row>
        <row r="364">
          <cell r="A364" t="str">
            <v>9318&gt;002</v>
          </cell>
          <cell r="B364" t="str">
            <v>ABSA Corsa 2009 - Deferred Fin Chrg</v>
          </cell>
          <cell r="C364" t="str">
            <v>Non Current Liability</v>
          </cell>
          <cell r="D364" t="str">
            <v>Absa Corsa 2009 - Deferred Fin Chrg</v>
          </cell>
        </row>
        <row r="365">
          <cell r="A365">
            <v>9319</v>
          </cell>
          <cell r="B365" t="str">
            <v>ABSA - STORE 2009</v>
          </cell>
          <cell r="C365" t="str">
            <v>Non Current Liability</v>
          </cell>
          <cell r="D365" t="str">
            <v>Absa - Store 2009</v>
          </cell>
        </row>
        <row r="366">
          <cell r="A366" t="str">
            <v>9319&gt;001</v>
          </cell>
          <cell r="B366" t="str">
            <v>ABSA Store 2009 - Outstanding Bal</v>
          </cell>
          <cell r="C366" t="str">
            <v>Non Current Liability</v>
          </cell>
          <cell r="D366" t="str">
            <v>Absa Store 2009 - Outstanding Bal</v>
          </cell>
        </row>
        <row r="367">
          <cell r="A367" t="str">
            <v>9319&gt;002</v>
          </cell>
          <cell r="B367" t="str">
            <v>ABSA Store 2009 - Deferred Fin Chrg</v>
          </cell>
          <cell r="C367" t="str">
            <v>Non Current Liability</v>
          </cell>
          <cell r="D367" t="str">
            <v>Absa Store 2009 - Deferred Fin Chrg</v>
          </cell>
        </row>
        <row r="368">
          <cell r="A368">
            <v>9320</v>
          </cell>
          <cell r="B368" t="str">
            <v>ABSA - FACTORY 2010</v>
          </cell>
          <cell r="C368" t="str">
            <v>Non Current Liability</v>
          </cell>
          <cell r="D368" t="str">
            <v>Absa - Factory 2010</v>
          </cell>
        </row>
        <row r="369">
          <cell r="A369" t="str">
            <v>9320&gt;001</v>
          </cell>
          <cell r="B369" t="str">
            <v>ABSA Factory 10 - Outstanding Bal</v>
          </cell>
          <cell r="C369" t="str">
            <v>Non Current Liability</v>
          </cell>
          <cell r="D369" t="str">
            <v>Absa Factory 10 - Outstanding Bal</v>
          </cell>
        </row>
        <row r="370">
          <cell r="A370" t="str">
            <v>9320&gt;002</v>
          </cell>
          <cell r="B370" t="str">
            <v>ABSA Factory 10 - Deferred Fin Chrg</v>
          </cell>
          <cell r="C370" t="str">
            <v>Non Current Liability</v>
          </cell>
          <cell r="D370" t="str">
            <v>Absa Factory 10 - Deferred Fin Chrg</v>
          </cell>
        </row>
        <row r="371">
          <cell r="A371">
            <v>9321</v>
          </cell>
          <cell r="B371" t="str">
            <v>ABSA - HINO G/R</v>
          </cell>
          <cell r="C371" t="str">
            <v>Non Current Liability</v>
          </cell>
          <cell r="D371" t="str">
            <v>Absa - Hino G/R</v>
          </cell>
        </row>
        <row r="372">
          <cell r="A372" t="str">
            <v>9321&gt;001</v>
          </cell>
          <cell r="B372" t="str">
            <v>ABSA Hino G/R - Outstanding Bal</v>
          </cell>
          <cell r="C372" t="str">
            <v>Non Current Liability</v>
          </cell>
          <cell r="D372" t="str">
            <v>Absa Hino G/R - Outstanding Bal</v>
          </cell>
        </row>
        <row r="373">
          <cell r="A373" t="str">
            <v>9321&gt;002</v>
          </cell>
          <cell r="B373" t="str">
            <v>ABSA Hino G/R - Deferred Fin Chrg</v>
          </cell>
          <cell r="C373" t="str">
            <v>Non Current Liability</v>
          </cell>
          <cell r="D373" t="str">
            <v>Absa Hino G/R - Deferred Fin Chrg</v>
          </cell>
        </row>
        <row r="374">
          <cell r="A374">
            <v>9322</v>
          </cell>
          <cell r="B374" t="str">
            <v>ABSA - TERM LOAN 2010</v>
          </cell>
          <cell r="C374" t="str">
            <v>Non Current Liability</v>
          </cell>
          <cell r="D374" t="str">
            <v>Absa - Term Loan 2010</v>
          </cell>
        </row>
        <row r="375">
          <cell r="A375" t="str">
            <v>9322&gt;001</v>
          </cell>
          <cell r="B375" t="str">
            <v>ABSA Term Loan 10 - Outstanding Bal</v>
          </cell>
          <cell r="C375" t="str">
            <v>Non Current Liability</v>
          </cell>
          <cell r="D375" t="str">
            <v>Absa Term Loan 10 - Outstanding Bal</v>
          </cell>
        </row>
        <row r="376">
          <cell r="A376" t="str">
            <v>9322&gt;002</v>
          </cell>
          <cell r="B376" t="str">
            <v>ABSA Term Loan  - Deferred Fin Chrg</v>
          </cell>
          <cell r="C376" t="str">
            <v>Non Current Liability</v>
          </cell>
          <cell r="D376" t="str">
            <v>Absa Term Loan  - Deferred Fin Chrg</v>
          </cell>
        </row>
        <row r="377">
          <cell r="A377">
            <v>9323</v>
          </cell>
          <cell r="B377" t="str">
            <v>Absa-Hino 300 Kaap</v>
          </cell>
          <cell r="C377" t="str">
            <v>Non Current Liability</v>
          </cell>
          <cell r="D377" t="str">
            <v>Absa-Hino 300 Kaap</v>
          </cell>
        </row>
        <row r="378">
          <cell r="A378" t="str">
            <v>9323&gt;001</v>
          </cell>
          <cell r="B378" t="str">
            <v>Absa-Hino Kaap-Balance</v>
          </cell>
          <cell r="C378" t="str">
            <v>Non Current Liability</v>
          </cell>
          <cell r="D378" t="str">
            <v>Absa-Hino Kaap-Balance</v>
          </cell>
        </row>
        <row r="379">
          <cell r="A379" t="str">
            <v>9323&gt;002</v>
          </cell>
          <cell r="B379" t="str">
            <v>Absa-Hino Kaap-Deff.Fin.Charges</v>
          </cell>
          <cell r="C379" t="str">
            <v>Non Current Liability</v>
          </cell>
          <cell r="D379" t="str">
            <v>Absa-Hino Kaap-Deff.Fin.Charges</v>
          </cell>
        </row>
        <row r="380">
          <cell r="A380">
            <v>9324</v>
          </cell>
          <cell r="B380" t="str">
            <v>ABSA - EXTRUDER (2010)</v>
          </cell>
          <cell r="C380" t="str">
            <v>Non Current Liability</v>
          </cell>
          <cell r="D380" t="str">
            <v>Absa - Extruder (2010)</v>
          </cell>
        </row>
        <row r="381">
          <cell r="A381" t="str">
            <v>9324&gt;001</v>
          </cell>
          <cell r="B381" t="str">
            <v>ABSA - EXTRUDER (2010) - Balance</v>
          </cell>
          <cell r="C381" t="str">
            <v>Non Current Liability</v>
          </cell>
          <cell r="D381" t="str">
            <v>Absa - Extruder (2010) - Balance</v>
          </cell>
        </row>
        <row r="382">
          <cell r="A382" t="str">
            <v>9324&gt;002</v>
          </cell>
          <cell r="B382" t="str">
            <v>ABSA-EXTRUDER(2010)-Deff Fin Charge</v>
          </cell>
          <cell r="C382" t="str">
            <v>Non Current Liability</v>
          </cell>
          <cell r="D382" t="str">
            <v>Absa-Extruder(2010)-Deff Fin Charge</v>
          </cell>
        </row>
        <row r="383">
          <cell r="A383">
            <v>9325</v>
          </cell>
          <cell r="B383" t="str">
            <v>ABSA - COOLER (2010)</v>
          </cell>
          <cell r="C383" t="str">
            <v>Non Current Liability</v>
          </cell>
          <cell r="D383" t="str">
            <v>Absa - Cooler (2010)</v>
          </cell>
        </row>
        <row r="384">
          <cell r="A384" t="str">
            <v>9325&gt;001</v>
          </cell>
          <cell r="B384" t="str">
            <v>ABSA - COOLER (2010) - Balance</v>
          </cell>
          <cell r="C384" t="str">
            <v>Non Current Liability</v>
          </cell>
          <cell r="D384" t="str">
            <v>Absa - Cooler (2010) - Balance</v>
          </cell>
        </row>
        <row r="385">
          <cell r="A385" t="str">
            <v>9325&gt;002</v>
          </cell>
          <cell r="B385" t="str">
            <v>ABSA-COOLER(2010)-Deff Fin Charges</v>
          </cell>
          <cell r="C385" t="str">
            <v>Non Current Liability</v>
          </cell>
          <cell r="D385" t="str">
            <v>Absa-Cooler(2010)-Deff Fin Charges</v>
          </cell>
        </row>
        <row r="386">
          <cell r="A386">
            <v>9326</v>
          </cell>
          <cell r="B386" t="str">
            <v>ABSA - BOILER (2010)</v>
          </cell>
          <cell r="C386" t="str">
            <v>Non Current Liability</v>
          </cell>
          <cell r="D386" t="str">
            <v>Absa - Boiler (2010)</v>
          </cell>
        </row>
        <row r="387">
          <cell r="A387" t="str">
            <v>9326&gt;001</v>
          </cell>
          <cell r="B387" t="str">
            <v>ABSA - BOILER (2010) - Balance</v>
          </cell>
          <cell r="C387" t="str">
            <v>Non Current Liability</v>
          </cell>
          <cell r="D387" t="str">
            <v>Absa - Boiler (2010) - Balance</v>
          </cell>
        </row>
        <row r="388">
          <cell r="A388" t="str">
            <v>9326&gt;002</v>
          </cell>
          <cell r="B388" t="str">
            <v>ABSA - BOILER (2010) - Deff Fin Cha</v>
          </cell>
          <cell r="C388" t="str">
            <v>Non Current Liability</v>
          </cell>
          <cell r="D388" t="str">
            <v>Absa - Boiler (2010) - Deff Fin Cha</v>
          </cell>
        </row>
        <row r="389">
          <cell r="A389">
            <v>9327</v>
          </cell>
          <cell r="B389" t="str">
            <v>BJK LOAN 2011</v>
          </cell>
          <cell r="C389" t="str">
            <v>Non Current Liability</v>
          </cell>
          <cell r="D389" t="str">
            <v>Bjk Loan 2011</v>
          </cell>
        </row>
        <row r="390">
          <cell r="A390" t="str">
            <v>9327&gt;001</v>
          </cell>
          <cell r="B390" t="str">
            <v>BJK LOAN 2011 - BALANCE</v>
          </cell>
          <cell r="C390" t="str">
            <v>Non Current Liability</v>
          </cell>
          <cell r="D390" t="str">
            <v>Bjk Loan 2011 - Balance</v>
          </cell>
        </row>
        <row r="391">
          <cell r="A391" t="str">
            <v>9327&gt;002</v>
          </cell>
          <cell r="B391" t="str">
            <v>BJK LOAN 2011 - DEFF FIN CHARGES</v>
          </cell>
          <cell r="C391" t="str">
            <v>Non Current Liability</v>
          </cell>
          <cell r="D391" t="str">
            <v>Bjk Loan 2011 - Deff Fin Charges</v>
          </cell>
        </row>
        <row r="392">
          <cell r="A392">
            <v>9328</v>
          </cell>
          <cell r="B392" t="str">
            <v>ABSA - VOLVO 2011</v>
          </cell>
          <cell r="C392" t="str">
            <v>Non Current Liability</v>
          </cell>
          <cell r="D392" t="str">
            <v>Absa - Volvo 2011</v>
          </cell>
        </row>
        <row r="393">
          <cell r="A393" t="str">
            <v>9328&gt;001</v>
          </cell>
          <cell r="B393" t="str">
            <v>ABSA - VOLVO 2011 - Outstand Balanc</v>
          </cell>
          <cell r="C393" t="str">
            <v>Non Current Liability</v>
          </cell>
          <cell r="D393" t="str">
            <v>Absa - Volvo 2011 - Outstand Balanc</v>
          </cell>
        </row>
        <row r="394">
          <cell r="A394" t="str">
            <v>9328&gt;002</v>
          </cell>
          <cell r="B394" t="str">
            <v>ABSA - VOLVO 2011 - Deffered Fin Ch</v>
          </cell>
          <cell r="C394" t="str">
            <v>Non Current Liability</v>
          </cell>
          <cell r="D394" t="str">
            <v>Absa - Volvo 2011 - Deffered Fin Ch</v>
          </cell>
        </row>
        <row r="395">
          <cell r="A395">
            <v>9329</v>
          </cell>
          <cell r="B395" t="str">
            <v>Investec  - Amar &amp; Polo</v>
          </cell>
          <cell r="C395" t="str">
            <v>Non Current Liability</v>
          </cell>
          <cell r="D395" t="str">
            <v>Investec  - Amar &amp; Polo</v>
          </cell>
        </row>
        <row r="396">
          <cell r="A396" t="str">
            <v>9329&gt;001</v>
          </cell>
          <cell r="B396" t="str">
            <v>Investec - Amar &amp; Polo - Outst Bal.</v>
          </cell>
          <cell r="C396" t="str">
            <v>Non Current Liability</v>
          </cell>
          <cell r="D396" t="str">
            <v>Investec - Amar &amp; Polo - Outst Bal.</v>
          </cell>
        </row>
        <row r="397">
          <cell r="A397" t="str">
            <v>9329&gt;002</v>
          </cell>
          <cell r="B397" t="str">
            <v>Investec - Amar &amp; Polo - Def Fin Ch</v>
          </cell>
          <cell r="C397" t="str">
            <v>Non Current Liability</v>
          </cell>
          <cell r="D397" t="str">
            <v>Investec - Amar &amp; Polo - Def Fin Ch</v>
          </cell>
        </row>
        <row r="398">
          <cell r="A398">
            <v>9330</v>
          </cell>
          <cell r="B398" t="str">
            <v>ABSA - Merc Sprinters X2 (2012)</v>
          </cell>
          <cell r="C398" t="str">
            <v>Non Current Liability</v>
          </cell>
          <cell r="D398" t="str">
            <v>Absa - Merc Sprinters X2 (2012)</v>
          </cell>
        </row>
        <row r="399">
          <cell r="A399" t="str">
            <v>9330&gt;001</v>
          </cell>
          <cell r="B399" t="str">
            <v>ABSA-Merc Sprint X2 - Outst Balance</v>
          </cell>
          <cell r="C399" t="str">
            <v>Non Current Liability</v>
          </cell>
          <cell r="D399" t="str">
            <v>Absa-Merc Sprint X2 - Outst Balance</v>
          </cell>
        </row>
        <row r="400">
          <cell r="A400" t="str">
            <v>9330&gt;002</v>
          </cell>
          <cell r="B400" t="str">
            <v>ABSA-Merc Sprint X2 - Deff Fin Char</v>
          </cell>
          <cell r="C400" t="str">
            <v>Non Current Liability</v>
          </cell>
          <cell r="D400" t="str">
            <v>Absa-Merc Sprint X2 - Deff Fin Char</v>
          </cell>
        </row>
        <row r="401">
          <cell r="A401">
            <v>9331</v>
          </cell>
          <cell r="B401" t="str">
            <v>ABSA - RICHTER WEIGHBRIDGE</v>
          </cell>
          <cell r="C401" t="str">
            <v>Non Current Liability</v>
          </cell>
          <cell r="D401" t="str">
            <v>Absa - Richter Weighbridge</v>
          </cell>
        </row>
        <row r="402">
          <cell r="A402" t="str">
            <v>9331&gt;001</v>
          </cell>
          <cell r="B402" t="str">
            <v>ABSA - RICHTER WEIGH - Outst Balanc</v>
          </cell>
          <cell r="C402" t="str">
            <v>Non Current Liability</v>
          </cell>
          <cell r="D402" t="str">
            <v>Absa - Richter Weigh - Outst Balanc</v>
          </cell>
        </row>
        <row r="403">
          <cell r="A403" t="str">
            <v>9331&gt;002</v>
          </cell>
          <cell r="B403" t="str">
            <v>ABSA-Richter Weigh - Def Fin Charge</v>
          </cell>
          <cell r="C403" t="str">
            <v>Non Current Liability</v>
          </cell>
          <cell r="D403" t="str">
            <v>Absa-Richter Weigh - Def Fin Charge</v>
          </cell>
        </row>
        <row r="404">
          <cell r="A404">
            <v>9332</v>
          </cell>
          <cell r="B404" t="str">
            <v>ABSA - VW CADDY X2</v>
          </cell>
          <cell r="C404" t="str">
            <v>Non Current Liability</v>
          </cell>
          <cell r="D404" t="str">
            <v>Absa - Vw Caddy X2</v>
          </cell>
        </row>
        <row r="405">
          <cell r="A405" t="str">
            <v>9332&gt;001</v>
          </cell>
          <cell r="B405" t="str">
            <v>ABSA - VW CADDY X2 - OUTST BALANCE</v>
          </cell>
          <cell r="C405" t="str">
            <v>Non Current Liability</v>
          </cell>
          <cell r="D405" t="str">
            <v>Absa - Vw Caddy X2 - Outst Balance</v>
          </cell>
        </row>
        <row r="406">
          <cell r="A406" t="str">
            <v>9332&gt;002</v>
          </cell>
          <cell r="B406" t="str">
            <v>ABSA - VW CADDY X2 - DEFF FIN CHARG</v>
          </cell>
          <cell r="C406" t="str">
            <v>Non Current Liability</v>
          </cell>
          <cell r="D406" t="str">
            <v>Absa - Vw Caddy X2 - Deff Fin Charg</v>
          </cell>
        </row>
        <row r="407">
          <cell r="A407">
            <v>9333</v>
          </cell>
          <cell r="B407" t="str">
            <v>ABSA - DRYER 2012 EXT</v>
          </cell>
          <cell r="C407" t="str">
            <v>Non Current Liability</v>
          </cell>
          <cell r="D407" t="str">
            <v>Absa - Dryer 2012 Ext</v>
          </cell>
        </row>
        <row r="408">
          <cell r="A408" t="str">
            <v>9333&gt;001</v>
          </cell>
          <cell r="B408" t="str">
            <v>ABSA - DRYER 2012 EXT - OUTST BALAN</v>
          </cell>
          <cell r="C408" t="str">
            <v>Non Current Liability</v>
          </cell>
          <cell r="D408" t="str">
            <v>Absa - Dryer 2012 Ext - Outst Balan</v>
          </cell>
        </row>
        <row r="409">
          <cell r="A409" t="str">
            <v>9333&gt;002</v>
          </cell>
          <cell r="B409" t="str">
            <v>ABSA - DRYER 2012 EXT - DEF FIN CHA</v>
          </cell>
          <cell r="C409" t="str">
            <v>Non Current Liability</v>
          </cell>
          <cell r="D409" t="str">
            <v>Absa - Dryer 2012 Ext - Def Fin Cha</v>
          </cell>
        </row>
        <row r="410">
          <cell r="A410">
            <v>9334</v>
          </cell>
          <cell r="B410" t="str">
            <v>ABSA - VWC0003</v>
          </cell>
          <cell r="C410" t="str">
            <v>Non Current Liability</v>
          </cell>
          <cell r="D410" t="str">
            <v>Absa - Vwc0003</v>
          </cell>
        </row>
        <row r="411">
          <cell r="A411" t="str">
            <v>9334&gt;001</v>
          </cell>
          <cell r="B411" t="str">
            <v>ABSA - VWC0003 - OUTST BALANCE</v>
          </cell>
          <cell r="C411" t="str">
            <v>Non Current Liability</v>
          </cell>
          <cell r="D411" t="str">
            <v>Absa - Vwc0003 - Outst Balance</v>
          </cell>
        </row>
        <row r="412">
          <cell r="A412" t="str">
            <v>9334&gt;002</v>
          </cell>
          <cell r="B412" t="str">
            <v>ABSA - VWC0003 - DEF FIN CHARGES</v>
          </cell>
          <cell r="C412" t="str">
            <v>Non Current Liability</v>
          </cell>
          <cell r="D412" t="str">
            <v>Absa - Vwc0003 - Def Fin Charges</v>
          </cell>
        </row>
        <row r="413">
          <cell r="A413">
            <v>9335</v>
          </cell>
          <cell r="B413" t="str">
            <v>BMW FS - BMW0001</v>
          </cell>
          <cell r="C413" t="str">
            <v>Non Current Liability</v>
          </cell>
          <cell r="D413" t="str">
            <v>Bmw Fs - Bmw0001</v>
          </cell>
        </row>
        <row r="414">
          <cell r="A414" t="str">
            <v>9335&gt;001</v>
          </cell>
          <cell r="B414" t="str">
            <v>BMW FS - BMW0001 - OUTST BALANCE</v>
          </cell>
          <cell r="C414" t="str">
            <v>Non Current Liability</v>
          </cell>
          <cell r="D414" t="str">
            <v>Bmw Fs - Bmw0001 - Outst Balance</v>
          </cell>
        </row>
        <row r="415">
          <cell r="A415" t="str">
            <v>9335&gt;002</v>
          </cell>
          <cell r="B415" t="str">
            <v>BMW FS - BMW0001 - DEF FIN CHARGES</v>
          </cell>
          <cell r="C415" t="str">
            <v>Non Current Liability</v>
          </cell>
          <cell r="D415" t="str">
            <v>Bmw Fs - Bmw0001 - Def Fin Charges</v>
          </cell>
        </row>
        <row r="416">
          <cell r="A416">
            <v>9336</v>
          </cell>
          <cell r="B416" t="str">
            <v>INVESTEC - VWC0004</v>
          </cell>
          <cell r="C416" t="str">
            <v>Non Current Liability</v>
          </cell>
          <cell r="D416" t="str">
            <v>Investec - Vwc0004</v>
          </cell>
        </row>
        <row r="417">
          <cell r="A417" t="str">
            <v>9336&gt;001</v>
          </cell>
          <cell r="B417" t="str">
            <v>INVESTEC - VWC0004 - OUTST BALANCE</v>
          </cell>
          <cell r="C417" t="str">
            <v>Non Current Liability</v>
          </cell>
          <cell r="D417" t="str">
            <v>Investec - Vwc0004 - Outst Balance</v>
          </cell>
        </row>
        <row r="418">
          <cell r="A418" t="str">
            <v>9336&gt;002</v>
          </cell>
          <cell r="B418" t="str">
            <v>INVESTEC - VWC0004 - DEF FIN CHARGE</v>
          </cell>
          <cell r="C418" t="str">
            <v>Non Current Liability</v>
          </cell>
          <cell r="D418" t="str">
            <v>Investec - Vwc0004 - Def Fin Charge</v>
          </cell>
        </row>
        <row r="419">
          <cell r="A419">
            <v>9337</v>
          </cell>
          <cell r="B419" t="str">
            <v>ABSA - MK11 GRIND MILL</v>
          </cell>
          <cell r="C419" t="str">
            <v>Non Current Liability</v>
          </cell>
          <cell r="D419" t="str">
            <v>Absa - Mk11 Grind Mill</v>
          </cell>
        </row>
        <row r="420">
          <cell r="A420" t="str">
            <v>9337&gt;001</v>
          </cell>
          <cell r="B420" t="str">
            <v>ABSA - MK11 GRIND MILL - OUTST BAL</v>
          </cell>
          <cell r="C420" t="str">
            <v>Non Current Liability</v>
          </cell>
          <cell r="D420" t="str">
            <v>Absa - Mk11 Grind Mill - Outst Bal</v>
          </cell>
        </row>
        <row r="421">
          <cell r="A421" t="str">
            <v>9337&gt;002</v>
          </cell>
          <cell r="B421" t="str">
            <v>ABSA - MK11 GRIN MILL - DEF FIN CHA</v>
          </cell>
          <cell r="C421" t="str">
            <v>Non Current Liability</v>
          </cell>
          <cell r="D421" t="str">
            <v>Absa - Mk11 Grin Mill - Def Fin Cha</v>
          </cell>
        </row>
        <row r="422">
          <cell r="A422">
            <v>9338</v>
          </cell>
          <cell r="B422" t="str">
            <v>ABSA - MK11 PH2 GRIND MILL</v>
          </cell>
          <cell r="C422" t="str">
            <v>Non Current Liability</v>
          </cell>
          <cell r="D422" t="str">
            <v>Absa - Mk11 Ph2 Grind Mill</v>
          </cell>
        </row>
        <row r="423">
          <cell r="A423" t="str">
            <v>9338&gt;001</v>
          </cell>
          <cell r="B423" t="str">
            <v>ABSA-MK11 PH2 MILL - OUTST BALANCE</v>
          </cell>
          <cell r="C423" t="str">
            <v>Non Current Liability</v>
          </cell>
          <cell r="D423" t="str">
            <v>Absa-Mk11 Ph2 Mill - Outst Balance</v>
          </cell>
        </row>
        <row r="424">
          <cell r="A424" t="str">
            <v>9338&gt;002</v>
          </cell>
          <cell r="B424" t="str">
            <v>ABSA - MK11 PH2 MILL - DEF FIN CHAR</v>
          </cell>
          <cell r="C424" t="str">
            <v>Non Current Liability</v>
          </cell>
          <cell r="D424" t="str">
            <v>Absa - Mk11 Ph2 Mill - Def Fin Char</v>
          </cell>
        </row>
        <row r="425">
          <cell r="A425">
            <v>9339</v>
          </cell>
          <cell r="B425" t="str">
            <v>ABSA-RENAULT HCF713</v>
          </cell>
          <cell r="C425" t="str">
            <v>Non Current Liability</v>
          </cell>
          <cell r="D425" t="str">
            <v>Absa-Renault Hcf713</v>
          </cell>
        </row>
        <row r="426">
          <cell r="A426" t="str">
            <v>9339&gt;001</v>
          </cell>
          <cell r="B426" t="str">
            <v>ABSA-RENAULT HCF713 - OUTST BALANCE</v>
          </cell>
          <cell r="C426" t="str">
            <v>Non Current Liability</v>
          </cell>
          <cell r="D426" t="str">
            <v>Absa-Renault Hcf713 - Outst Balance</v>
          </cell>
        </row>
        <row r="427">
          <cell r="A427" t="str">
            <v>9339&gt;002</v>
          </cell>
          <cell r="B427" t="str">
            <v>ABSA-RENAULT HCF713 - DEF FIN CHARG</v>
          </cell>
          <cell r="C427" t="str">
            <v>Non Current Liability</v>
          </cell>
          <cell r="D427" t="str">
            <v>Absa-Renault Hcf713 - Def Fin Charg</v>
          </cell>
        </row>
        <row r="428">
          <cell r="A428">
            <v>9340</v>
          </cell>
          <cell r="B428" t="str">
            <v>ABSA-RENAULT HCY653</v>
          </cell>
          <cell r="C428" t="str">
            <v>Non Current Liability</v>
          </cell>
          <cell r="D428" t="str">
            <v>Absa-Renault Hcy653</v>
          </cell>
        </row>
        <row r="429">
          <cell r="A429" t="str">
            <v>9340&gt;001</v>
          </cell>
          <cell r="B429" t="str">
            <v>ABSA-RENAULT HCY653 - OUTST BALANCE</v>
          </cell>
          <cell r="C429" t="str">
            <v>Non Current Liability</v>
          </cell>
          <cell r="D429" t="str">
            <v>Absa-Renault Hcy653 - Outst Balance</v>
          </cell>
        </row>
        <row r="430">
          <cell r="A430" t="str">
            <v>9340&gt;002</v>
          </cell>
          <cell r="B430" t="str">
            <v>ABSA-RENAULT HCY653 - DEF FIN CHARG</v>
          </cell>
          <cell r="C430" t="str">
            <v>Non Current Liability</v>
          </cell>
          <cell r="D430" t="str">
            <v>Absa-Renault Hcy653 - Def Fin Charg</v>
          </cell>
        </row>
        <row r="431">
          <cell r="A431">
            <v>9341</v>
          </cell>
          <cell r="B431" t="str">
            <v>ABSA-Volvo-HFZ407EC</v>
          </cell>
          <cell r="C431" t="str">
            <v>Non Current Liability</v>
          </cell>
          <cell r="D431" t="str">
            <v>Absa-Volvo-Hfz407Ec</v>
          </cell>
        </row>
        <row r="432">
          <cell r="A432" t="str">
            <v>9341&gt;001</v>
          </cell>
          <cell r="B432" t="str">
            <v>ABSA-Volvo-HFZ407EC-Outst Balance</v>
          </cell>
          <cell r="C432" t="str">
            <v>Non Current Liability</v>
          </cell>
          <cell r="D432" t="str">
            <v>Absa-Volvo-Hfz407Ec-Outst Balance</v>
          </cell>
        </row>
        <row r="433">
          <cell r="A433" t="str">
            <v>9341&gt;002</v>
          </cell>
          <cell r="B433" t="str">
            <v>ABSA-Volvo-HFZ407EC-Def Fin Charges</v>
          </cell>
          <cell r="C433" t="str">
            <v>Non Current Liability</v>
          </cell>
          <cell r="D433" t="str">
            <v>Absa-Volvo-Hfz407Ec-Def Fin Charges</v>
          </cell>
        </row>
        <row r="434">
          <cell r="A434">
            <v>9342</v>
          </cell>
          <cell r="B434" t="str">
            <v>INVESTEC-TOYHHS078EC</v>
          </cell>
          <cell r="C434" t="str">
            <v>Non Current Liability</v>
          </cell>
          <cell r="D434" t="str">
            <v>Investec-Toyhhs078Ec</v>
          </cell>
        </row>
        <row r="435">
          <cell r="A435" t="str">
            <v>9342&gt;001</v>
          </cell>
          <cell r="B435" t="str">
            <v>INVESTEC-TOYHHS078EC-OUTST BALANCE</v>
          </cell>
          <cell r="C435" t="str">
            <v>Non Current Liability</v>
          </cell>
          <cell r="D435" t="str">
            <v>Investec-Toyhhs078Ec-Outst Balance</v>
          </cell>
        </row>
        <row r="436">
          <cell r="A436" t="str">
            <v>9342&gt;002</v>
          </cell>
          <cell r="B436" t="str">
            <v>INVESTEC-TOYHHS078E-DEF FIN CHARGES</v>
          </cell>
          <cell r="C436" t="str">
            <v>Non Current Liability</v>
          </cell>
          <cell r="D436" t="str">
            <v>Investec-Toyhhs078E-Def Fin Charges</v>
          </cell>
        </row>
        <row r="437">
          <cell r="A437">
            <v>9343</v>
          </cell>
          <cell r="B437" t="str">
            <v>INVESTEC-TOYHHS076EC</v>
          </cell>
          <cell r="C437" t="str">
            <v>Non Current Liability</v>
          </cell>
          <cell r="D437" t="str">
            <v>Investec-Toyhhs076Ec</v>
          </cell>
        </row>
        <row r="438">
          <cell r="A438" t="str">
            <v>9343&gt;001</v>
          </cell>
          <cell r="B438" t="str">
            <v>INVESTEC-TOYHHS076EC-OUTST BALANCE</v>
          </cell>
          <cell r="C438" t="str">
            <v>Non Current Liability</v>
          </cell>
          <cell r="D438" t="str">
            <v>Investec-Toyhhs076Ec-Outst Balance</v>
          </cell>
        </row>
        <row r="439">
          <cell r="A439" t="str">
            <v>9343&gt;002</v>
          </cell>
          <cell r="B439" t="str">
            <v>INVESTEC-TOYHHS076E-DEF FIN CHARGES</v>
          </cell>
          <cell r="C439" t="str">
            <v>Non Current Liability</v>
          </cell>
          <cell r="D439" t="str">
            <v>Investec-Toyhhs076E-Def Fin Charges</v>
          </cell>
        </row>
        <row r="440">
          <cell r="A440">
            <v>9344</v>
          </cell>
          <cell r="B440" t="str">
            <v>ABSA Vehicle VW Caddy</v>
          </cell>
          <cell r="C440" t="str">
            <v>Non Current Liability</v>
          </cell>
          <cell r="D440" t="str">
            <v>Absa Vehicle Vw Caddy</v>
          </cell>
        </row>
        <row r="441">
          <cell r="A441" t="str">
            <v>9344&gt;001</v>
          </cell>
          <cell r="B441" t="str">
            <v>ABSA VW CADY - OUTST BALANCE</v>
          </cell>
          <cell r="C441" t="str">
            <v>Non Current Liability</v>
          </cell>
          <cell r="D441" t="str">
            <v>Absa Vw Cady - Outst Balance</v>
          </cell>
        </row>
        <row r="442">
          <cell r="A442" t="str">
            <v>9344&gt;002</v>
          </cell>
          <cell r="B442" t="str">
            <v>ABSA VW CADY - DEF FIN CHARGES</v>
          </cell>
          <cell r="C442" t="str">
            <v>Non Current Liability</v>
          </cell>
          <cell r="D442" t="str">
            <v>Absa Vw Cady - Def Fin Charges</v>
          </cell>
        </row>
        <row r="443">
          <cell r="A443">
            <v>9345</v>
          </cell>
          <cell r="B443" t="str">
            <v>ABSA - HP Computer and IT Equipment</v>
          </cell>
          <cell r="C443" t="str">
            <v>Non Current Liability</v>
          </cell>
          <cell r="D443" t="str">
            <v>Absa - Hp Computer And It Equipment</v>
          </cell>
        </row>
        <row r="444">
          <cell r="A444" t="str">
            <v>9345&gt;001</v>
          </cell>
          <cell r="B444" t="str">
            <v>ABSA - HP Computer and IT Equipment - OUTST BALANCE</v>
          </cell>
          <cell r="C444" t="str">
            <v>Non Current Liability</v>
          </cell>
          <cell r="D444" t="str">
            <v>Absa - Hp Computer And It Equipment - Outst Balance</v>
          </cell>
        </row>
        <row r="445">
          <cell r="A445" t="str">
            <v>9345&gt;002</v>
          </cell>
          <cell r="B445" t="str">
            <v>ABSA - HP Computer and IT Equipment - Def Fin Charges</v>
          </cell>
          <cell r="C445" t="str">
            <v>Non Current Liability</v>
          </cell>
          <cell r="D445" t="str">
            <v>Absa - Hp Computer And It Equipment - Def Fin Charges</v>
          </cell>
        </row>
        <row r="446">
          <cell r="A446">
            <v>9346</v>
          </cell>
          <cell r="B446" t="str">
            <v>ABSA - Hino G/R (2016)</v>
          </cell>
          <cell r="C446" t="str">
            <v>Non Current Liability</v>
          </cell>
          <cell r="D446" t="str">
            <v>Absa - Hino G/R (2016)</v>
          </cell>
        </row>
        <row r="447">
          <cell r="A447" t="str">
            <v>9346&gt;001</v>
          </cell>
          <cell r="B447" t="str">
            <v>ABSA - Hino G/R (2016) - OUTST BALANCE</v>
          </cell>
          <cell r="C447" t="str">
            <v>Non Current Liability</v>
          </cell>
          <cell r="D447" t="str">
            <v>Absa - Hino G/R (2016) - Outst Balance</v>
          </cell>
        </row>
        <row r="448">
          <cell r="A448" t="str">
            <v>9346&gt;002</v>
          </cell>
          <cell r="B448" t="str">
            <v>ABSA - Hino G/R (2016) - DEF FIN CHARGES</v>
          </cell>
          <cell r="C448" t="str">
            <v>Non Current Liability</v>
          </cell>
          <cell r="D448" t="str">
            <v>Absa - Hino G/R (2016) - Def Fin Charges</v>
          </cell>
        </row>
        <row r="449">
          <cell r="A449">
            <v>9347</v>
          </cell>
          <cell r="B449" t="str">
            <v>Investec – Verbandlening - (2016)</v>
          </cell>
          <cell r="C449" t="str">
            <v>Non Current Liability</v>
          </cell>
          <cell r="D449" t="str">
            <v>Investec – Verbandlening - (2016)</v>
          </cell>
        </row>
        <row r="450">
          <cell r="A450" t="str">
            <v>9347&gt;001</v>
          </cell>
          <cell r="B450" t="str">
            <v>INVESTEC – Printer - Outst Balance</v>
          </cell>
          <cell r="C450" t="str">
            <v>Non Current Liability</v>
          </cell>
          <cell r="D450" t="str">
            <v>Investec – Printer - Outst Balance</v>
          </cell>
        </row>
        <row r="451">
          <cell r="A451" t="str">
            <v>9347&gt;002</v>
          </cell>
          <cell r="B451" t="str">
            <v>INVESTEC – Printer - Def Fin Charges</v>
          </cell>
          <cell r="C451" t="str">
            <v>Non Current Liability</v>
          </cell>
          <cell r="D451" t="str">
            <v>Investec – Printer - Def Fin Charges</v>
          </cell>
        </row>
        <row r="452">
          <cell r="A452" t="str">
            <v>9348&gt;001</v>
          </cell>
          <cell r="B452" t="str">
            <v>ABSA – Helikopter - Outst Balance</v>
          </cell>
          <cell r="C452" t="str">
            <v>Non Current Liability</v>
          </cell>
          <cell r="D452" t="str">
            <v>Absa – Helikopter - Outst Balance</v>
          </cell>
        </row>
        <row r="453">
          <cell r="A453" t="str">
            <v>9348&gt;002</v>
          </cell>
          <cell r="B453" t="str">
            <v>ABSA – Helikopter - Def Fin Charges</v>
          </cell>
          <cell r="C453" t="str">
            <v>Non Current Liability</v>
          </cell>
          <cell r="D453" t="str">
            <v>Absa – Helikopter - Def Fin Charges</v>
          </cell>
        </row>
        <row r="454">
          <cell r="A454">
            <v>9400</v>
          </cell>
          <cell r="B454" t="str">
            <v>FULCRUM INSUR. CONTRACT - LIABILITY</v>
          </cell>
          <cell r="C454" t="str">
            <v>Other Current Liability</v>
          </cell>
          <cell r="D454" t="str">
            <v>Fulcrum Insur. Contract - Liability</v>
          </cell>
        </row>
        <row r="455">
          <cell r="A455">
            <v>9500</v>
          </cell>
          <cell r="B455" t="str">
            <v>SUSPENSE ACCOUNT</v>
          </cell>
          <cell r="C455" t="str">
            <v>Other Current Liability</v>
          </cell>
          <cell r="D455" t="str">
            <v>Suspense Account</v>
          </cell>
        </row>
        <row r="456">
          <cell r="A456">
            <v>9510</v>
          </cell>
          <cell r="B456" t="str">
            <v>Taurus Agri Products</v>
          </cell>
          <cell r="C456" t="str">
            <v>Other Current Liability</v>
          </cell>
          <cell r="D456" t="str">
            <v>Taurus Agri Products</v>
          </cell>
        </row>
        <row r="457">
          <cell r="A457">
            <v>9600</v>
          </cell>
          <cell r="B457" t="str">
            <v>VAT CONTROL</v>
          </cell>
          <cell r="C457" t="str">
            <v>Other Current Liability</v>
          </cell>
          <cell r="D457" t="str">
            <v>Vat Control</v>
          </cell>
        </row>
        <row r="458">
          <cell r="A458">
            <v>9900</v>
          </cell>
          <cell r="B458" t="str">
            <v>PRODUCTION SUSPENSE ACCOUNT</v>
          </cell>
          <cell r="C458" t="str">
            <v>Trade Payables</v>
          </cell>
          <cell r="D458" t="str">
            <v>Production Suspense Account</v>
          </cell>
        </row>
        <row r="459">
          <cell r="A459">
            <v>9999</v>
          </cell>
          <cell r="B459" t="str">
            <v>TAKE ON BALANCES</v>
          </cell>
          <cell r="C459" t="str">
            <v>Other Current Liability</v>
          </cell>
          <cell r="D459" t="str">
            <v>Take On Balances</v>
          </cell>
        </row>
        <row r="460">
          <cell r="A460" t="str">
            <v>9999&gt;001</v>
          </cell>
          <cell r="B460" t="str">
            <v>Take on Balances - General Ledger</v>
          </cell>
          <cell r="C460" t="str">
            <v>Other Current Liability</v>
          </cell>
          <cell r="D460" t="str">
            <v>Take On Balances - General Ledger</v>
          </cell>
        </row>
        <row r="461">
          <cell r="A461" t="str">
            <v>9999&gt;002</v>
          </cell>
          <cell r="B461" t="str">
            <v>Take on Balances - Customers</v>
          </cell>
          <cell r="C461" t="str">
            <v>Other Current Liability</v>
          </cell>
          <cell r="D461" t="str">
            <v>Take On Balances - Customers</v>
          </cell>
        </row>
        <row r="462">
          <cell r="A462" t="str">
            <v>9999&gt;003</v>
          </cell>
          <cell r="B462" t="str">
            <v>Take on Balances - Suppliers</v>
          </cell>
          <cell r="C462" t="str">
            <v>Other Current Liability</v>
          </cell>
          <cell r="D462" t="str">
            <v>Take On Balances - Suppliers</v>
          </cell>
        </row>
        <row r="463">
          <cell r="A463" t="str">
            <v>9999&gt;004</v>
          </cell>
          <cell r="B463" t="str">
            <v>Take on Balances - Stock</v>
          </cell>
          <cell r="C463" t="str">
            <v>Other Current Liability</v>
          </cell>
          <cell r="D463" t="str">
            <v>Take On Balances - Stock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L227"/>
  <sheetViews>
    <sheetView tabSelected="1" workbookViewId="0">
      <selection activeCell="B1" sqref="B1:F1"/>
    </sheetView>
  </sheetViews>
  <sheetFormatPr defaultColWidth="9.125" defaultRowHeight="14.25"/>
  <cols>
    <col min="1" max="1" width="1.75" style="1" customWidth="1"/>
    <col min="2" max="2" width="15" style="11" bestFit="1" customWidth="1"/>
    <col min="3" max="3" width="31.625" style="21" bestFit="1" customWidth="1"/>
    <col min="4" max="6" width="15.75" style="12" customWidth="1"/>
    <col min="7" max="8" width="9.125" style="1"/>
    <col min="9" max="9" width="10.25" style="1" bestFit="1" customWidth="1"/>
    <col min="10" max="16384" width="9.125" style="1"/>
  </cols>
  <sheetData>
    <row r="1" spans="2:11" ht="26.25">
      <c r="B1" s="140" t="s">
        <v>188</v>
      </c>
      <c r="C1" s="140"/>
      <c r="D1" s="140"/>
      <c r="E1" s="140"/>
      <c r="F1" s="140"/>
      <c r="K1" s="2"/>
    </row>
    <row r="2" spans="2:11">
      <c r="B2" s="3"/>
      <c r="C2" s="16"/>
      <c r="D2" s="4"/>
      <c r="E2" s="4"/>
      <c r="F2" s="4"/>
      <c r="K2" s="2"/>
    </row>
    <row r="3" spans="2:11">
      <c r="B3" s="3"/>
      <c r="C3" s="16"/>
      <c r="D3" s="4"/>
      <c r="E3" s="4"/>
      <c r="F3" s="4"/>
      <c r="K3" s="2"/>
    </row>
    <row r="4" spans="2:11" ht="31.5">
      <c r="B4" s="13" t="s">
        <v>3</v>
      </c>
      <c r="C4" s="17" t="s">
        <v>4</v>
      </c>
      <c r="D4" s="14" t="s">
        <v>184</v>
      </c>
      <c r="E4" s="14" t="s">
        <v>185</v>
      </c>
      <c r="F4" s="14" t="s">
        <v>5</v>
      </c>
      <c r="K4" s="2"/>
    </row>
    <row r="5" spans="2:11">
      <c r="B5" s="5"/>
      <c r="C5" s="18"/>
      <c r="D5" s="6"/>
      <c r="E5" s="6"/>
      <c r="F5" s="6"/>
      <c r="K5" s="2"/>
    </row>
    <row r="6" spans="2:11" ht="15">
      <c r="B6" s="7" t="s">
        <v>10</v>
      </c>
      <c r="C6" s="19"/>
      <c r="D6" s="8"/>
      <c r="E6" s="8"/>
      <c r="F6" s="36">
        <v>0</v>
      </c>
      <c r="K6" s="2"/>
    </row>
    <row r="7" spans="2:11" hidden="1">
      <c r="B7" s="9">
        <v>1000</v>
      </c>
      <c r="C7" s="20" t="str">
        <f>_xlfn.IFNA(VLOOKUP(B7,'Account List'!A:D,4,FALSE),"")</f>
        <v/>
      </c>
      <c r="D7" s="10">
        <f>SUMIF('Month &amp; Year'!D:D,Summary!B7,'Month &amp; Year'!G:G)</f>
        <v>0</v>
      </c>
      <c r="E7" s="10">
        <f>SUMIF('Month &amp; Year'!D:D,Summary!B7,'Month &amp; Year'!H:H)</f>
        <v>0</v>
      </c>
      <c r="F7" s="10">
        <f>F6+D7-E7</f>
        <v>0</v>
      </c>
      <c r="K7" s="2"/>
    </row>
    <row r="8" spans="2:11" hidden="1">
      <c r="B8" s="9" t="s">
        <v>179</v>
      </c>
      <c r="C8" s="20" t="str">
        <f>_xlfn.IFNA(VLOOKUP(B8,'Account List'!A:D,4,FALSE),"")</f>
        <v>Sales - Dog Food</v>
      </c>
      <c r="D8" s="10">
        <f>SUMIF('Month &amp; Year'!D:D,Summary!B8,'Month &amp; Year'!G:G)</f>
        <v>0</v>
      </c>
      <c r="E8" s="10">
        <f>SUMIF('Month &amp; Year'!D:D,Summary!B8,'Month &amp; Year'!H:H)</f>
        <v>0</v>
      </c>
      <c r="F8" s="10">
        <f t="shared" ref="F8:F71" si="0">F7+D8-E8</f>
        <v>0</v>
      </c>
      <c r="K8" s="2"/>
    </row>
    <row r="9" spans="2:11" hidden="1">
      <c r="B9" s="9" t="s">
        <v>177</v>
      </c>
      <c r="C9" s="20" t="str">
        <f>_xlfn.IFNA(VLOOKUP(B9,'Account List'!A:D,4,FALSE),"")</f>
        <v>Sales - Cat Food</v>
      </c>
      <c r="D9" s="10">
        <f>SUMIF('Month &amp; Year'!D:D,Summary!B9,'Month &amp; Year'!G:G)</f>
        <v>0</v>
      </c>
      <c r="E9" s="10">
        <f>SUMIF('Month &amp; Year'!D:D,Summary!B9,'Month &amp; Year'!H:H)</f>
        <v>0</v>
      </c>
      <c r="F9" s="10">
        <f t="shared" si="0"/>
        <v>0</v>
      </c>
      <c r="K9" s="2"/>
    </row>
    <row r="10" spans="2:11" hidden="1">
      <c r="B10" s="9" t="s">
        <v>175</v>
      </c>
      <c r="C10" s="20" t="str">
        <f>_xlfn.IFNA(VLOOKUP(B10,'Account List'!A:D,4,FALSE),"")</f>
        <v>Sales - Treats</v>
      </c>
      <c r="D10" s="10">
        <f>SUMIF('Month &amp; Year'!D:D,Summary!B10,'Month &amp; Year'!G:G)</f>
        <v>0</v>
      </c>
      <c r="E10" s="10">
        <f>SUMIF('Month &amp; Year'!D:D,Summary!B10,'Month &amp; Year'!H:H)</f>
        <v>0</v>
      </c>
      <c r="F10" s="10">
        <f t="shared" si="0"/>
        <v>0</v>
      </c>
      <c r="K10" s="2"/>
    </row>
    <row r="11" spans="2:11" hidden="1">
      <c r="B11" s="9" t="s">
        <v>173</v>
      </c>
      <c r="C11" s="20" t="str">
        <f>_xlfn.IFNA(VLOOKUP(B11,'Account List'!A:D,4,FALSE),"")</f>
        <v>Sales - Transport</v>
      </c>
      <c r="D11" s="10">
        <f>SUMIF('Month &amp; Year'!D:D,Summary!B11,'Month &amp; Year'!G:G)</f>
        <v>0</v>
      </c>
      <c r="E11" s="10">
        <f>SUMIF('Month &amp; Year'!D:D,Summary!B11,'Month &amp; Year'!H:H)</f>
        <v>0</v>
      </c>
      <c r="F11" s="10">
        <f t="shared" si="0"/>
        <v>0</v>
      </c>
      <c r="K11" s="2"/>
    </row>
    <row r="12" spans="2:11" hidden="1">
      <c r="B12" s="9" t="s">
        <v>171</v>
      </c>
      <c r="C12" s="20" t="str">
        <f>_xlfn.IFNA(VLOOKUP(B12,'Account List'!A:D,4,FALSE),"")</f>
        <v>Sales - Sundry</v>
      </c>
      <c r="D12" s="10">
        <f>SUMIF('Month &amp; Year'!D:D,Summary!B12,'Month &amp; Year'!G:G)</f>
        <v>0</v>
      </c>
      <c r="E12" s="10">
        <f>SUMIF('Month &amp; Year'!D:D,Summary!B12,'Month &amp; Year'!H:H)</f>
        <v>0</v>
      </c>
      <c r="F12" s="10">
        <f t="shared" si="0"/>
        <v>0</v>
      </c>
      <c r="K12" s="2"/>
    </row>
    <row r="13" spans="2:11" hidden="1">
      <c r="B13" s="9" t="s">
        <v>169</v>
      </c>
      <c r="C13" s="20" t="str">
        <f>_xlfn.IFNA(VLOOKUP(B13,'Account List'!A:D,4,FALSE),"")</f>
        <v>Sales - Electrical Repairs</v>
      </c>
      <c r="D13" s="10">
        <f>SUMIF('Month &amp; Year'!D:D,Summary!B13,'Month &amp; Year'!G:G)</f>
        <v>0</v>
      </c>
      <c r="E13" s="10">
        <f>SUMIF('Month &amp; Year'!D:D,Summary!B13,'Month &amp; Year'!H:H)</f>
        <v>0</v>
      </c>
      <c r="F13" s="10">
        <f t="shared" si="0"/>
        <v>0</v>
      </c>
      <c r="K13" s="2"/>
    </row>
    <row r="14" spans="2:11" hidden="1">
      <c r="B14" s="9" t="s">
        <v>167</v>
      </c>
      <c r="C14" s="20" t="str">
        <f>_xlfn.IFNA(VLOOKUP(B14,'Account List'!A:D,4,FALSE),"")</f>
        <v>Freight (Cif) Pe - Mombasa</v>
      </c>
      <c r="D14" s="10">
        <f>SUMIF('Month &amp; Year'!D:D,Summary!B14,'Month &amp; Year'!G:G)</f>
        <v>0</v>
      </c>
      <c r="E14" s="10">
        <f>SUMIF('Month &amp; Year'!D:D,Summary!B14,'Month &amp; Year'!H:H)</f>
        <v>0</v>
      </c>
      <c r="F14" s="10">
        <f t="shared" si="0"/>
        <v>0</v>
      </c>
      <c r="K14" s="2"/>
    </row>
    <row r="15" spans="2:11" hidden="1">
      <c r="B15" s="9" t="s">
        <v>166</v>
      </c>
      <c r="C15" s="20" t="str">
        <f>_xlfn.IFNA(VLOOKUP(B15,'Account List'!A:D,4,FALSE),"")</f>
        <v>Sales - Fish Food</v>
      </c>
      <c r="D15" s="10">
        <f>SUMIF('Month &amp; Year'!D:D,Summary!B15,'Month &amp; Year'!G:G)</f>
        <v>0</v>
      </c>
      <c r="E15" s="10">
        <f>SUMIF('Month &amp; Year'!D:D,Summary!B15,'Month &amp; Year'!H:H)</f>
        <v>0</v>
      </c>
      <c r="F15" s="10">
        <f t="shared" si="0"/>
        <v>0</v>
      </c>
      <c r="K15" s="2"/>
    </row>
    <row r="16" spans="2:11" hidden="1">
      <c r="B16" s="9" t="s">
        <v>164</v>
      </c>
      <c r="C16" s="20" t="str">
        <f>_xlfn.IFNA(VLOOKUP(B16,'Account List'!A:D,4,FALSE),"")</f>
        <v>Sales - Livestock</v>
      </c>
      <c r="D16" s="10">
        <f>SUMIF('Month &amp; Year'!D:D,Summary!B16,'Month &amp; Year'!G:G)</f>
        <v>0</v>
      </c>
      <c r="E16" s="10">
        <f>SUMIF('Month &amp; Year'!D:D,Summary!B16,'Month &amp; Year'!H:H)</f>
        <v>0</v>
      </c>
      <c r="F16" s="10">
        <f t="shared" si="0"/>
        <v>0</v>
      </c>
      <c r="K16" s="2"/>
    </row>
    <row r="17" spans="2:11" hidden="1">
      <c r="B17" s="9" t="s">
        <v>162</v>
      </c>
      <c r="C17" s="20" t="str">
        <f>_xlfn.IFNA(VLOOKUP(B17,'Account List'!A:D,4,FALSE),"")</f>
        <v>Sales - Animal Feed</v>
      </c>
      <c r="D17" s="10">
        <f>SUMIF('Month &amp; Year'!D:D,Summary!B17,'Month &amp; Year'!G:G)</f>
        <v>0</v>
      </c>
      <c r="E17" s="10">
        <f>SUMIF('Month &amp; Year'!D:D,Summary!B17,'Month &amp; Year'!H:H)</f>
        <v>0</v>
      </c>
      <c r="F17" s="10">
        <f t="shared" si="0"/>
        <v>0</v>
      </c>
      <c r="I17" s="38" t="s">
        <v>197</v>
      </c>
      <c r="K17" s="2"/>
    </row>
    <row r="18" spans="2:11" hidden="1">
      <c r="B18" s="9">
        <v>2000</v>
      </c>
      <c r="C18" s="20" t="str">
        <f>_xlfn.IFNA(VLOOKUP(B18,'Account List'!A:D,4,FALSE),"")</f>
        <v/>
      </c>
      <c r="D18" s="10">
        <f>SUMIF('Month &amp; Year'!D:D,Summary!B18,'Month &amp; Year'!G:G)</f>
        <v>0</v>
      </c>
      <c r="E18" s="10">
        <f>SUMIF('Month &amp; Year'!D:D,Summary!B18,'Month &amp; Year'!H:H)</f>
        <v>0</v>
      </c>
      <c r="F18" s="10">
        <f t="shared" si="0"/>
        <v>0</v>
      </c>
      <c r="K18" s="2"/>
    </row>
    <row r="19" spans="2:11" hidden="1">
      <c r="B19" s="9" t="s">
        <v>159</v>
      </c>
      <c r="C19" s="20" t="str">
        <f>_xlfn.IFNA(VLOOKUP(B19,'Account List'!A:D,4,FALSE),"")</f>
        <v>Purchases - Dog Food Raw Materials</v>
      </c>
      <c r="D19" s="10">
        <f>SUMIF('Month &amp; Year'!D:D,Summary!B19,'Month &amp; Year'!G:G)</f>
        <v>0</v>
      </c>
      <c r="E19" s="10">
        <f>SUMIF('Month &amp; Year'!D:D,Summary!B19,'Month &amp; Year'!H:H)</f>
        <v>0</v>
      </c>
      <c r="F19" s="10">
        <f t="shared" si="0"/>
        <v>0</v>
      </c>
      <c r="K19" s="2"/>
    </row>
    <row r="20" spans="2:11" hidden="1">
      <c r="B20" s="9" t="s">
        <v>157</v>
      </c>
      <c r="C20" s="20" t="str">
        <f>_xlfn.IFNA(VLOOKUP(B20,'Account List'!A:D,4,FALSE),"")</f>
        <v>Purchases - Cat Food Raw Materials</v>
      </c>
      <c r="D20" s="10">
        <f>SUMIF('Month &amp; Year'!D:D,Summary!B20,'Month &amp; Year'!G:G)</f>
        <v>0</v>
      </c>
      <c r="E20" s="10">
        <f>SUMIF('Month &amp; Year'!D:D,Summary!B20,'Month &amp; Year'!H:H)</f>
        <v>0</v>
      </c>
      <c r="F20" s="10">
        <f t="shared" si="0"/>
        <v>0</v>
      </c>
      <c r="K20" s="2"/>
    </row>
    <row r="21" spans="2:11" hidden="1">
      <c r="B21" s="9" t="s">
        <v>155</v>
      </c>
      <c r="C21" s="20" t="str">
        <f>_xlfn.IFNA(VLOOKUP(B21,'Account List'!A:D,4,FALSE),"")</f>
        <v>Purchases - Treats</v>
      </c>
      <c r="D21" s="10">
        <f>SUMIF('Month &amp; Year'!D:D,Summary!B21,'Month &amp; Year'!G:G)</f>
        <v>0</v>
      </c>
      <c r="E21" s="10">
        <f>SUMIF('Month &amp; Year'!D:D,Summary!B21,'Month &amp; Year'!H:H)</f>
        <v>0</v>
      </c>
      <c r="F21" s="10">
        <f t="shared" si="0"/>
        <v>0</v>
      </c>
      <c r="K21" s="2"/>
    </row>
    <row r="22" spans="2:11" hidden="1">
      <c r="B22" s="9" t="s">
        <v>153</v>
      </c>
      <c r="C22" s="20" t="str">
        <f>_xlfn.IFNA(VLOOKUP(B22,'Account List'!A:D,4,FALSE),"")</f>
        <v>Purchases - All Other Sales</v>
      </c>
      <c r="D22" s="10">
        <f>SUMIF('Month &amp; Year'!D:D,Summary!B22,'Month &amp; Year'!G:G)</f>
        <v>0</v>
      </c>
      <c r="E22" s="10">
        <f>SUMIF('Month &amp; Year'!D:D,Summary!B22,'Month &amp; Year'!H:H)</f>
        <v>0</v>
      </c>
      <c r="F22" s="10">
        <f t="shared" si="0"/>
        <v>0</v>
      </c>
      <c r="K22" s="2"/>
    </row>
    <row r="23" spans="2:11" hidden="1">
      <c r="B23" s="9" t="s">
        <v>151</v>
      </c>
      <c r="C23" s="20" t="str">
        <f>_xlfn.IFNA(VLOOKUP(B23,'Account List'!A:D,4,FALSE),"")</f>
        <v>Purchases - Sundry</v>
      </c>
      <c r="D23" s="10">
        <f>SUMIF('Month &amp; Year'!D:D,Summary!B23,'Month &amp; Year'!G:G)</f>
        <v>0</v>
      </c>
      <c r="E23" s="10">
        <f>SUMIF('Month &amp; Year'!D:D,Summary!B23,'Month &amp; Year'!H:H)</f>
        <v>0</v>
      </c>
      <c r="F23" s="10">
        <f t="shared" si="0"/>
        <v>0</v>
      </c>
      <c r="K23" s="2"/>
    </row>
    <row r="24" spans="2:11" hidden="1">
      <c r="B24" s="9">
        <v>2100</v>
      </c>
      <c r="C24" s="20" t="str">
        <f>_xlfn.IFNA(VLOOKUP(B24,'Account List'!A:D,4,FALSE),"")</f>
        <v/>
      </c>
      <c r="D24" s="10">
        <f>SUMIF('Month &amp; Year'!D:D,Summary!B24,'Month &amp; Year'!G:G)</f>
        <v>0</v>
      </c>
      <c r="E24" s="10">
        <f>SUMIF('Month &amp; Year'!D:D,Summary!B24,'Month &amp; Year'!H:H)</f>
        <v>0</v>
      </c>
      <c r="F24" s="10">
        <f t="shared" si="0"/>
        <v>0</v>
      </c>
      <c r="K24" s="2"/>
    </row>
    <row r="25" spans="2:11" hidden="1">
      <c r="B25" s="9" t="s">
        <v>149</v>
      </c>
      <c r="C25" s="20" t="str">
        <f>_xlfn.IFNA(VLOOKUP(B25,'Account List'!A:D,4,FALSE),"")</f>
        <v>Boiler Electricity - Gas</v>
      </c>
      <c r="D25" s="10">
        <f>SUMIF('Month &amp; Year'!D:D,Summary!B25,'Month &amp; Year'!G:G)</f>
        <v>0</v>
      </c>
      <c r="E25" s="10">
        <f>SUMIF('Month &amp; Year'!D:D,Summary!B25,'Month &amp; Year'!H:H)</f>
        <v>0</v>
      </c>
      <c r="F25" s="10">
        <f t="shared" si="0"/>
        <v>0</v>
      </c>
      <c r="K25" s="2"/>
    </row>
    <row r="26" spans="2:11" hidden="1">
      <c r="B26" s="9" t="s">
        <v>147</v>
      </c>
      <c r="C26" s="20" t="str">
        <f>_xlfn.IFNA(VLOOKUP(B26,'Account List'!A:D,4,FALSE),"")</f>
        <v>Boiler Electricity - Electricity</v>
      </c>
      <c r="D26" s="10">
        <f>SUMIF('Month &amp; Year'!D:D,Summary!B26,'Month &amp; Year'!G:G)</f>
        <v>0</v>
      </c>
      <c r="E26" s="10">
        <f>SUMIF('Month &amp; Year'!D:D,Summary!B26,'Month &amp; Year'!H:H)</f>
        <v>0</v>
      </c>
      <c r="F26" s="10">
        <f t="shared" si="0"/>
        <v>0</v>
      </c>
      <c r="K26" s="2"/>
    </row>
    <row r="27" spans="2:11" hidden="1">
      <c r="B27" s="9" t="s">
        <v>145</v>
      </c>
      <c r="C27" s="20" t="str">
        <f>_xlfn.IFNA(VLOOKUP(B27,'Account List'!A:D,4,FALSE),"")</f>
        <v>Boiler Fuel Oil</v>
      </c>
      <c r="D27" s="10">
        <f>SUMIF('Month &amp; Year'!D:D,Summary!B27,'Month &amp; Year'!G:G)</f>
        <v>0</v>
      </c>
      <c r="E27" s="10">
        <f>SUMIF('Month &amp; Year'!D:D,Summary!B27,'Month &amp; Year'!H:H)</f>
        <v>0</v>
      </c>
      <c r="F27" s="10">
        <f t="shared" si="0"/>
        <v>0</v>
      </c>
      <c r="K27" s="2"/>
    </row>
    <row r="28" spans="2:11" hidden="1">
      <c r="B28" s="9">
        <v>2150</v>
      </c>
      <c r="C28" s="20" t="str">
        <f>_xlfn.IFNA(VLOOKUP(B28,'Account List'!A:D,4,FALSE),"")</f>
        <v/>
      </c>
      <c r="D28" s="10">
        <f>SUMIF('Month &amp; Year'!D:D,Summary!B28,'Month &amp; Year'!G:G)</f>
        <v>0</v>
      </c>
      <c r="E28" s="10">
        <f>SUMIF('Month &amp; Year'!D:D,Summary!B28,'Month &amp; Year'!H:H)</f>
        <v>0</v>
      </c>
      <c r="F28" s="10">
        <f t="shared" si="0"/>
        <v>0</v>
      </c>
      <c r="K28" s="2"/>
    </row>
    <row r="29" spans="2:11" hidden="1">
      <c r="B29" s="9">
        <v>2200</v>
      </c>
      <c r="C29" s="20" t="str">
        <f>_xlfn.IFNA(VLOOKUP(B29,'Account List'!A:D,4,FALSE),"")</f>
        <v/>
      </c>
      <c r="D29" s="10">
        <f>SUMIF('Month &amp; Year'!D:D,Summary!B29,'Month &amp; Year'!G:G)</f>
        <v>0</v>
      </c>
      <c r="E29" s="10">
        <f>SUMIF('Month &amp; Year'!D:D,Summary!B29,'Month &amp; Year'!H:H)</f>
        <v>0</v>
      </c>
      <c r="F29" s="10">
        <f t="shared" si="0"/>
        <v>0</v>
      </c>
      <c r="K29" s="2"/>
    </row>
    <row r="30" spans="2:11" hidden="1">
      <c r="B30" s="9">
        <v>2201</v>
      </c>
      <c r="C30" s="20" t="str">
        <f>_xlfn.IFNA(VLOOKUP(B30,'Account List'!A:D,4,FALSE),"")</f>
        <v/>
      </c>
      <c r="D30" s="10">
        <f>SUMIF('Month &amp; Year'!D:D,Summary!B30,'Month &amp; Year'!G:G)</f>
        <v>0</v>
      </c>
      <c r="E30" s="10">
        <f>SUMIF('Month &amp; Year'!D:D,Summary!B30,'Month &amp; Year'!H:H)</f>
        <v>0</v>
      </c>
      <c r="F30" s="10">
        <f t="shared" si="0"/>
        <v>0</v>
      </c>
      <c r="K30" s="2"/>
    </row>
    <row r="31" spans="2:11" hidden="1">
      <c r="B31" s="9">
        <v>2202</v>
      </c>
      <c r="C31" s="20" t="str">
        <f>_xlfn.IFNA(VLOOKUP(B31,'Account List'!A:D,4,FALSE),"")</f>
        <v/>
      </c>
      <c r="D31" s="10">
        <f>SUMIF('Month &amp; Year'!D:D,Summary!B31,'Month &amp; Year'!G:G)</f>
        <v>0</v>
      </c>
      <c r="E31" s="10">
        <f>SUMIF('Month &amp; Year'!D:D,Summary!B31,'Month &amp; Year'!H:H)</f>
        <v>0</v>
      </c>
      <c r="F31" s="10">
        <f t="shared" si="0"/>
        <v>0</v>
      </c>
      <c r="K31" s="2"/>
    </row>
    <row r="32" spans="2:11" hidden="1">
      <c r="B32" s="9">
        <v>2300</v>
      </c>
      <c r="C32" s="20" t="str">
        <f>_xlfn.IFNA(VLOOKUP(B32,'Account List'!A:D,4,FALSE),"")</f>
        <v/>
      </c>
      <c r="D32" s="10">
        <f>SUMIF('Month &amp; Year'!D:D,Summary!B32,'Month &amp; Year'!G:G)</f>
        <v>0</v>
      </c>
      <c r="E32" s="10">
        <f>SUMIF('Month &amp; Year'!D:D,Summary!B32,'Month &amp; Year'!H:H)</f>
        <v>0</v>
      </c>
      <c r="F32" s="10">
        <f t="shared" si="0"/>
        <v>0</v>
      </c>
      <c r="K32" s="2"/>
    </row>
    <row r="33" spans="2:11" hidden="1">
      <c r="B33" s="9">
        <v>2310</v>
      </c>
      <c r="C33" s="20" t="str">
        <f>_xlfn.IFNA(VLOOKUP(B33,'Account List'!A:D,4,FALSE),"")</f>
        <v/>
      </c>
      <c r="D33" s="10">
        <f>SUMIF('Month &amp; Year'!D:D,Summary!B33,'Month &amp; Year'!G:G)</f>
        <v>0</v>
      </c>
      <c r="E33" s="10">
        <f>SUMIF('Month &amp; Year'!D:D,Summary!B33,'Month &amp; Year'!H:H)</f>
        <v>0</v>
      </c>
      <c r="F33" s="10">
        <f t="shared" si="0"/>
        <v>0</v>
      </c>
      <c r="K33" s="2"/>
    </row>
    <row r="34" spans="2:11" hidden="1">
      <c r="B34" s="9">
        <v>2400</v>
      </c>
      <c r="C34" s="20" t="str">
        <f>_xlfn.IFNA(VLOOKUP(B34,'Account List'!A:D,4,FALSE),"")</f>
        <v/>
      </c>
      <c r="D34" s="10">
        <f>SUMIF('Month &amp; Year'!D:D,Summary!B34,'Month &amp; Year'!G:G)</f>
        <v>0</v>
      </c>
      <c r="E34" s="10">
        <f>SUMIF('Month &amp; Year'!D:D,Summary!B34,'Month &amp; Year'!H:H)</f>
        <v>0</v>
      </c>
      <c r="F34" s="10">
        <f t="shared" si="0"/>
        <v>0</v>
      </c>
      <c r="K34" s="2"/>
    </row>
    <row r="35" spans="2:11" hidden="1">
      <c r="B35" s="9">
        <v>2500</v>
      </c>
      <c r="C35" s="20" t="str">
        <f>_xlfn.IFNA(VLOOKUP(B35,'Account List'!A:D,4,FALSE),"")</f>
        <v/>
      </c>
      <c r="D35" s="10">
        <f>SUMIF('Month &amp; Year'!D:D,Summary!B35,'Month &amp; Year'!G:G)</f>
        <v>0</v>
      </c>
      <c r="E35" s="10">
        <f>SUMIF('Month &amp; Year'!D:D,Summary!B35,'Month &amp; Year'!H:H)</f>
        <v>0</v>
      </c>
      <c r="F35" s="10">
        <f t="shared" si="0"/>
        <v>0</v>
      </c>
      <c r="K35" s="2"/>
    </row>
    <row r="36" spans="2:11" hidden="1">
      <c r="B36" s="9">
        <v>2510</v>
      </c>
      <c r="C36" s="20" t="str">
        <f>_xlfn.IFNA(VLOOKUP(B36,'Account List'!A:D,4,FALSE),"")</f>
        <v/>
      </c>
      <c r="D36" s="10">
        <f>SUMIF('Month &amp; Year'!D:D,Summary!B36,'Month &amp; Year'!G:G)</f>
        <v>0</v>
      </c>
      <c r="E36" s="10">
        <f>SUMIF('Month &amp; Year'!D:D,Summary!B36,'Month &amp; Year'!H:H)</f>
        <v>0</v>
      </c>
      <c r="F36" s="10">
        <f t="shared" si="0"/>
        <v>0</v>
      </c>
      <c r="K36" s="2"/>
    </row>
    <row r="37" spans="2:11" hidden="1">
      <c r="B37" s="9">
        <v>2600</v>
      </c>
      <c r="C37" s="20" t="str">
        <f>_xlfn.IFNA(VLOOKUP(B37,'Account List'!A:D,4,FALSE),"")</f>
        <v/>
      </c>
      <c r="D37" s="10">
        <f>SUMIF('Month &amp; Year'!D:D,Summary!B37,'Month &amp; Year'!G:G)</f>
        <v>0</v>
      </c>
      <c r="E37" s="10">
        <f>SUMIF('Month &amp; Year'!D:D,Summary!B37,'Month &amp; Year'!H:H)</f>
        <v>0</v>
      </c>
      <c r="F37" s="10">
        <f t="shared" si="0"/>
        <v>0</v>
      </c>
      <c r="K37" s="2"/>
    </row>
    <row r="38" spans="2:11" hidden="1">
      <c r="B38" s="9">
        <v>2610</v>
      </c>
      <c r="C38" s="20" t="str">
        <f>_xlfn.IFNA(VLOOKUP(B38,'Account List'!A:D,4,FALSE),"")</f>
        <v/>
      </c>
      <c r="D38" s="10">
        <f>SUMIF('Month &amp; Year'!D:D,Summary!B38,'Month &amp; Year'!G:G)</f>
        <v>0</v>
      </c>
      <c r="E38" s="10">
        <f>SUMIF('Month &amp; Year'!D:D,Summary!B38,'Month &amp; Year'!H:H)</f>
        <v>0</v>
      </c>
      <c r="F38" s="10">
        <f t="shared" si="0"/>
        <v>0</v>
      </c>
    </row>
    <row r="39" spans="2:11" hidden="1">
      <c r="B39" s="9">
        <v>2700</v>
      </c>
      <c r="C39" s="20" t="str">
        <f>_xlfn.IFNA(VLOOKUP(B39,'Account List'!A:D,4,FALSE),"")</f>
        <v/>
      </c>
      <c r="D39" s="10">
        <f>SUMIF('Month &amp; Year'!D:D,Summary!B39,'Month &amp; Year'!G:G)</f>
        <v>0</v>
      </c>
      <c r="E39" s="10">
        <f>SUMIF('Month &amp; Year'!D:D,Summary!B39,'Month &amp; Year'!H:H)</f>
        <v>0</v>
      </c>
      <c r="F39" s="10">
        <f t="shared" si="0"/>
        <v>0</v>
      </c>
    </row>
    <row r="40" spans="2:11" hidden="1">
      <c r="B40" s="9">
        <v>2750</v>
      </c>
      <c r="C40" s="20" t="str">
        <f>_xlfn.IFNA(VLOOKUP(B40,'Account List'!A:D,4,FALSE),"")</f>
        <v/>
      </c>
      <c r="D40" s="10">
        <f>SUMIF('Month &amp; Year'!D:D,Summary!B40,'Month &amp; Year'!G:G)</f>
        <v>0</v>
      </c>
      <c r="E40" s="10">
        <f>SUMIF('Month &amp; Year'!D:D,Summary!B40,'Month &amp; Year'!H:H)</f>
        <v>0</v>
      </c>
      <c r="F40" s="10">
        <f t="shared" si="0"/>
        <v>0</v>
      </c>
    </row>
    <row r="41" spans="2:11" hidden="1">
      <c r="B41" s="9" t="s">
        <v>141</v>
      </c>
      <c r="C41" s="20" t="str">
        <f>_xlfn.IFNA(VLOOKUP(B41,'Account List'!A:D,4,FALSE),"")</f>
        <v>Interest Received - Chq Account</v>
      </c>
      <c r="D41" s="10">
        <f>SUMIF('Month &amp; Year'!D:D,Summary!B41,'Month &amp; Year'!G:G)</f>
        <v>0</v>
      </c>
      <c r="E41" s="10">
        <f>SUMIF('Month &amp; Year'!D:D,Summary!B41,'Month &amp; Year'!H:H)</f>
        <v>0</v>
      </c>
      <c r="F41" s="10">
        <f t="shared" si="0"/>
        <v>0</v>
      </c>
    </row>
    <row r="42" spans="2:11" hidden="1">
      <c r="B42" s="9" t="s">
        <v>139</v>
      </c>
      <c r="C42" s="20" t="str">
        <f>_xlfn.IFNA(VLOOKUP(B42,'Account List'!A:D,4,FALSE),"")</f>
        <v>Interest Received - Investec Bank</v>
      </c>
      <c r="D42" s="10">
        <f>SUMIF('Month &amp; Year'!D:D,Summary!B42,'Month &amp; Year'!G:G)</f>
        <v>0</v>
      </c>
      <c r="E42" s="10">
        <f>SUMIF('Month &amp; Year'!D:D,Summary!B42,'Month &amp; Year'!H:H)</f>
        <v>0</v>
      </c>
      <c r="F42" s="10">
        <f t="shared" si="0"/>
        <v>0</v>
      </c>
    </row>
    <row r="43" spans="2:11" hidden="1">
      <c r="B43" s="9" t="s">
        <v>137</v>
      </c>
      <c r="C43" s="20" t="str">
        <f>_xlfn.IFNA(VLOOKUP(B43,'Account List'!A:D,4,FALSE),"")</f>
        <v>Interest Received - Debtors</v>
      </c>
      <c r="D43" s="10">
        <f>SUMIF('Month &amp; Year'!D:D,Summary!B43,'Month &amp; Year'!G:G)</f>
        <v>0</v>
      </c>
      <c r="E43" s="10">
        <f>SUMIF('Month &amp; Year'!D:D,Summary!B43,'Month &amp; Year'!H:H)</f>
        <v>0</v>
      </c>
      <c r="F43" s="10">
        <f t="shared" si="0"/>
        <v>0</v>
      </c>
    </row>
    <row r="44" spans="2:11" hidden="1">
      <c r="B44" s="9" t="s">
        <v>135</v>
      </c>
      <c r="C44" s="20" t="str">
        <f>_xlfn.IFNA(VLOOKUP(B44,'Account List'!A:D,4,FALSE),"")</f>
        <v>Interest Received - Other</v>
      </c>
      <c r="D44" s="10">
        <f>SUMIF('Month &amp; Year'!D:D,Summary!B44,'Month &amp; Year'!G:G)</f>
        <v>0</v>
      </c>
      <c r="E44" s="10">
        <f>SUMIF('Month &amp; Year'!D:D,Summary!B44,'Month &amp; Year'!H:H)</f>
        <v>0</v>
      </c>
      <c r="F44" s="10">
        <f t="shared" si="0"/>
        <v>0</v>
      </c>
    </row>
    <row r="45" spans="2:11" hidden="1">
      <c r="B45" s="9" t="s">
        <v>133</v>
      </c>
      <c r="C45" s="20" t="str">
        <f>_xlfn.IFNA(VLOOKUP(B45,'Account List'!A:D,4,FALSE),"")</f>
        <v>Interest Received - Investec</v>
      </c>
      <c r="D45" s="10">
        <f>SUMIF('Month &amp; Year'!D:D,Summary!B45,'Month &amp; Year'!G:G)</f>
        <v>0</v>
      </c>
      <c r="E45" s="10">
        <f>SUMIF('Month &amp; Year'!D:D,Summary!B45,'Month &amp; Year'!H:H)</f>
        <v>0</v>
      </c>
      <c r="F45" s="10">
        <f t="shared" si="0"/>
        <v>0</v>
      </c>
    </row>
    <row r="46" spans="2:11" hidden="1">
      <c r="B46" s="9">
        <v>2800</v>
      </c>
      <c r="C46" s="20" t="str">
        <f>_xlfn.IFNA(VLOOKUP(B46,'Account List'!A:D,4,FALSE),"")</f>
        <v/>
      </c>
      <c r="D46" s="10">
        <f>SUMIF('Month &amp; Year'!D:D,Summary!B46,'Month &amp; Year'!G:G)</f>
        <v>0</v>
      </c>
      <c r="E46" s="10">
        <f>SUMIF('Month &amp; Year'!D:D,Summary!B46,'Month &amp; Year'!H:H)</f>
        <v>0</v>
      </c>
      <c r="F46" s="10">
        <f t="shared" si="0"/>
        <v>0</v>
      </c>
    </row>
    <row r="47" spans="2:11" hidden="1">
      <c r="B47" s="9">
        <v>2850</v>
      </c>
      <c r="C47" s="20" t="str">
        <f>_xlfn.IFNA(VLOOKUP(B47,'Account List'!A:D,4,FALSE),"")</f>
        <v/>
      </c>
      <c r="D47" s="10">
        <f>SUMIF('Month &amp; Year'!D:D,Summary!B47,'Month &amp; Year'!G:G)</f>
        <v>0</v>
      </c>
      <c r="E47" s="10">
        <f>SUMIF('Month &amp; Year'!D:D,Summary!B47,'Month &amp; Year'!H:H)</f>
        <v>0</v>
      </c>
      <c r="F47" s="10">
        <f t="shared" si="0"/>
        <v>0</v>
      </c>
    </row>
    <row r="48" spans="2:11" hidden="1">
      <c r="B48" s="9">
        <v>2860</v>
      </c>
      <c r="C48" s="20" t="str">
        <f>_xlfn.IFNA(VLOOKUP(B48,'Account List'!A:D,4,FALSE),"")</f>
        <v/>
      </c>
      <c r="D48" s="10">
        <f>SUMIF('Month &amp; Year'!D:D,Summary!B48,'Month &amp; Year'!G:G)</f>
        <v>0</v>
      </c>
      <c r="E48" s="10">
        <f>SUMIF('Month &amp; Year'!D:D,Summary!B48,'Month &amp; Year'!H:H)</f>
        <v>0</v>
      </c>
      <c r="F48" s="10">
        <f t="shared" si="0"/>
        <v>0</v>
      </c>
    </row>
    <row r="49" spans="1:6" hidden="1">
      <c r="B49" s="9">
        <v>2900</v>
      </c>
      <c r="C49" s="20" t="str">
        <f>_xlfn.IFNA(VLOOKUP(B49,'Account List'!A:D,4,FALSE),"")</f>
        <v/>
      </c>
      <c r="D49" s="10">
        <f>SUMIF('Month &amp; Year'!D:D,Summary!B49,'Month &amp; Year'!G:G)</f>
        <v>0</v>
      </c>
      <c r="E49" s="10">
        <f>SUMIF('Month &amp; Year'!D:D,Summary!B49,'Month &amp; Year'!H:H)</f>
        <v>0</v>
      </c>
      <c r="F49" s="10">
        <f t="shared" si="0"/>
        <v>0</v>
      </c>
    </row>
    <row r="50" spans="1:6" hidden="1">
      <c r="B50" s="9">
        <v>2910</v>
      </c>
      <c r="C50" s="20" t="str">
        <f>_xlfn.IFNA(VLOOKUP(B50,'Account List'!A:D,4,FALSE),"")</f>
        <v/>
      </c>
      <c r="D50" s="10">
        <f>SUMIF('Month &amp; Year'!D:D,Summary!B50,'Month &amp; Year'!G:G)</f>
        <v>0</v>
      </c>
      <c r="E50" s="10">
        <f>SUMIF('Month &amp; Year'!D:D,Summary!B50,'Month &amp; Year'!H:H)</f>
        <v>0</v>
      </c>
      <c r="F50" s="10">
        <f t="shared" si="0"/>
        <v>0</v>
      </c>
    </row>
    <row r="51" spans="1:6" hidden="1">
      <c r="B51" s="9">
        <v>2920</v>
      </c>
      <c r="C51" s="20" t="str">
        <f>_xlfn.IFNA(VLOOKUP(B51,'Account List'!A:D,4,FALSE),"")</f>
        <v/>
      </c>
      <c r="D51" s="10">
        <f>SUMIF('Month &amp; Year'!D:D,Summary!B51,'Month &amp; Year'!G:G)</f>
        <v>0</v>
      </c>
      <c r="E51" s="10">
        <f>SUMIF('Month &amp; Year'!D:D,Summary!B51,'Month &amp; Year'!H:H)</f>
        <v>0</v>
      </c>
      <c r="F51" s="10">
        <f t="shared" si="0"/>
        <v>0</v>
      </c>
    </row>
    <row r="52" spans="1:6" hidden="1">
      <c r="B52" s="9">
        <v>3000</v>
      </c>
      <c r="C52" s="20" t="str">
        <f>_xlfn.IFNA(VLOOKUP(B52,'Account List'!A:D,4,FALSE),"")</f>
        <v/>
      </c>
      <c r="D52" s="10">
        <f>SUMIF('Month &amp; Year'!D:D,Summary!B52,'Month &amp; Year'!G:G)</f>
        <v>0</v>
      </c>
      <c r="E52" s="10">
        <f>SUMIF('Month &amp; Year'!D:D,Summary!B52,'Month &amp; Year'!H:H)</f>
        <v>0</v>
      </c>
      <c r="F52" s="10">
        <f t="shared" si="0"/>
        <v>0</v>
      </c>
    </row>
    <row r="53" spans="1:6" hidden="1">
      <c r="B53" s="9">
        <v>3020</v>
      </c>
      <c r="C53" s="20" t="str">
        <f>_xlfn.IFNA(VLOOKUP(B53,'Account List'!A:D,4,FALSE),"")</f>
        <v/>
      </c>
      <c r="D53" s="10">
        <f>SUMIF('Month &amp; Year'!D:D,Summary!B53,'Month &amp; Year'!G:G)</f>
        <v>0</v>
      </c>
      <c r="E53" s="10">
        <f>SUMIF('Month &amp; Year'!D:D,Summary!B53,'Month &amp; Year'!H:H)</f>
        <v>0</v>
      </c>
      <c r="F53" s="10">
        <f t="shared" si="0"/>
        <v>0</v>
      </c>
    </row>
    <row r="54" spans="1:6" hidden="1">
      <c r="B54" s="9" t="s">
        <v>128</v>
      </c>
      <c r="C54" s="20" t="str">
        <f>_xlfn.IFNA(VLOOKUP(B54,'Account List'!A:D,4,FALSE),"")</f>
        <v>Adv And Promotion - Wilfred</v>
      </c>
      <c r="D54" s="10">
        <f>SUMIF('Month &amp; Year'!D:D,Summary!B54,'Month &amp; Year'!G:G)</f>
        <v>0</v>
      </c>
      <c r="E54" s="10">
        <f>SUMIF('Month &amp; Year'!D:D,Summary!B54,'Month &amp; Year'!H:H)</f>
        <v>0</v>
      </c>
      <c r="F54" s="10">
        <f t="shared" si="0"/>
        <v>0</v>
      </c>
    </row>
    <row r="55" spans="1:6" hidden="1">
      <c r="B55" s="9" t="s">
        <v>127</v>
      </c>
      <c r="C55" s="20" t="str">
        <f>_xlfn.IFNA(VLOOKUP(B55,'Account List'!A:D,4,FALSE),"")</f>
        <v>Sales Promotions - Gavin</v>
      </c>
      <c r="D55" s="10">
        <f>SUMIF('Month &amp; Year'!D:D,Summary!B55,'Month &amp; Year'!G:G)</f>
        <v>0</v>
      </c>
      <c r="E55" s="10">
        <f>SUMIF('Month &amp; Year'!D:D,Summary!B55,'Month &amp; Year'!H:H)</f>
        <v>0</v>
      </c>
      <c r="F55" s="10">
        <f t="shared" si="0"/>
        <v>0</v>
      </c>
    </row>
    <row r="56" spans="1:6" hidden="1">
      <c r="A56" t="s">
        <v>197</v>
      </c>
      <c r="B56" s="34" t="s">
        <v>198</v>
      </c>
      <c r="C56" s="35" t="s">
        <v>199</v>
      </c>
      <c r="D56" s="10">
        <f>SUMIF('Month &amp; Year'!D:D,Summary!B56,'Month &amp; Year'!G:G)</f>
        <v>0</v>
      </c>
      <c r="E56" s="10">
        <f>SUMIF('Month &amp; Year'!D:D,Summary!B56,'Month &amp; Year'!H:H)</f>
        <v>0</v>
      </c>
      <c r="F56" s="10">
        <f t="shared" si="0"/>
        <v>0</v>
      </c>
    </row>
    <row r="57" spans="1:6" hidden="1">
      <c r="B57" s="9">
        <v>3021</v>
      </c>
      <c r="C57" s="20" t="str">
        <f>_xlfn.IFNA(VLOOKUP(B57,'Account List'!A:D,4,FALSE),"")</f>
        <v/>
      </c>
      <c r="D57" s="10">
        <f>SUMIF('Month &amp; Year'!D:D,Summary!B57,'Month &amp; Year'!G:G)</f>
        <v>0</v>
      </c>
      <c r="E57" s="10">
        <f>SUMIF('Month &amp; Year'!D:D,Summary!B57,'Month &amp; Year'!H:H)</f>
        <v>0</v>
      </c>
      <c r="F57" s="10">
        <f t="shared" si="0"/>
        <v>0</v>
      </c>
    </row>
    <row r="58" spans="1:6" hidden="1">
      <c r="B58" s="9">
        <v>3022</v>
      </c>
      <c r="C58" s="20" t="str">
        <f>_xlfn.IFNA(VLOOKUP(B58,'Account List'!A:D,4,FALSE),"")</f>
        <v/>
      </c>
      <c r="D58" s="10">
        <f>SUMIF('Month &amp; Year'!D:D,Summary!B58,'Month &amp; Year'!G:G)</f>
        <v>0</v>
      </c>
      <c r="E58" s="10">
        <f>SUMIF('Month &amp; Year'!D:D,Summary!B58,'Month &amp; Year'!H:H)</f>
        <v>0</v>
      </c>
      <c r="F58" s="10">
        <f t="shared" si="0"/>
        <v>0</v>
      </c>
    </row>
    <row r="59" spans="1:6" hidden="1">
      <c r="B59" s="9">
        <v>3023</v>
      </c>
      <c r="C59" s="20" t="str">
        <f>_xlfn.IFNA(VLOOKUP(B59,'Account List'!A:D,4,FALSE),"")</f>
        <v/>
      </c>
      <c r="D59" s="10">
        <f>SUMIF('Month &amp; Year'!D:D,Summary!B59,'Month &amp; Year'!G:G)</f>
        <v>0</v>
      </c>
      <c r="E59" s="10">
        <f>SUMIF('Month &amp; Year'!D:D,Summary!B59,'Month &amp; Year'!H:H)</f>
        <v>0</v>
      </c>
      <c r="F59" s="10">
        <f t="shared" si="0"/>
        <v>0</v>
      </c>
    </row>
    <row r="60" spans="1:6">
      <c r="B60" s="9">
        <v>3024</v>
      </c>
      <c r="C60" s="20" t="str">
        <f>_xlfn.IFNA(VLOOKUP(B60,'Account List'!A:D,4,FALSE),"")</f>
        <v/>
      </c>
      <c r="D60" s="10">
        <f>SUMIF('Month &amp; Year'!D:D,Summary!B60,'Month &amp; Year'!G:G)</f>
        <v>0</v>
      </c>
      <c r="E60" s="10">
        <f>SUMIF('Month &amp; Year'!D:D,Summary!B60,'Month &amp; Year'!H:H)</f>
        <v>0</v>
      </c>
      <c r="F60" s="10">
        <f t="shared" si="0"/>
        <v>0</v>
      </c>
    </row>
    <row r="61" spans="1:6" hidden="1">
      <c r="B61" s="9">
        <v>3025</v>
      </c>
      <c r="C61" s="20" t="str">
        <f>_xlfn.IFNA(VLOOKUP(B61,'Account List'!A:D,4,FALSE),"")</f>
        <v/>
      </c>
      <c r="D61" s="10">
        <f>SUMIF('Month &amp; Year'!D:D,Summary!B61,'Month &amp; Year'!G:G)</f>
        <v>0</v>
      </c>
      <c r="E61" s="10">
        <f>SUMIF('Month &amp; Year'!D:D,Summary!B61,'Month &amp; Year'!H:H)</f>
        <v>0</v>
      </c>
      <c r="F61" s="10">
        <f t="shared" si="0"/>
        <v>0</v>
      </c>
    </row>
    <row r="62" spans="1:6" hidden="1">
      <c r="B62" s="9">
        <v>3026</v>
      </c>
      <c r="C62" s="20" t="str">
        <f>_xlfn.IFNA(VLOOKUP(B62,'Account List'!A:D,4,FALSE),"")</f>
        <v/>
      </c>
      <c r="D62" s="10">
        <f>SUMIF('Month &amp; Year'!D:D,Summary!B62,'Month &amp; Year'!G:G)</f>
        <v>0</v>
      </c>
      <c r="E62" s="10">
        <f>SUMIF('Month &amp; Year'!D:D,Summary!B62,'Month &amp; Year'!H:H)</f>
        <v>0</v>
      </c>
      <c r="F62" s="10">
        <f t="shared" si="0"/>
        <v>0</v>
      </c>
    </row>
    <row r="63" spans="1:6" hidden="1">
      <c r="B63" s="9">
        <v>3030</v>
      </c>
      <c r="C63" s="20" t="str">
        <f>_xlfn.IFNA(VLOOKUP(B63,'Account List'!A:D,4,FALSE),"")</f>
        <v/>
      </c>
      <c r="D63" s="10">
        <f>SUMIF('Month &amp; Year'!D:D,Summary!B63,'Month &amp; Year'!G:G)</f>
        <v>0</v>
      </c>
      <c r="E63" s="10">
        <f>SUMIF('Month &amp; Year'!D:D,Summary!B63,'Month &amp; Year'!H:H)</f>
        <v>0</v>
      </c>
      <c r="F63" s="10">
        <f t="shared" si="0"/>
        <v>0</v>
      </c>
    </row>
    <row r="64" spans="1:6">
      <c r="B64" s="9">
        <v>3040</v>
      </c>
      <c r="C64" s="20" t="str">
        <f>_xlfn.IFNA(VLOOKUP(B64,'Account List'!A:D,4,FALSE),"")</f>
        <v/>
      </c>
      <c r="D64" s="10">
        <f>SUMIF('Month &amp; Year'!D:D,Summary!B64,'Month &amp; Year'!G:G)</f>
        <v>0</v>
      </c>
      <c r="E64" s="10">
        <f>SUMIF('Month &amp; Year'!D:D,Summary!B64,'Month &amp; Year'!H:H)</f>
        <v>0</v>
      </c>
      <c r="F64" s="10">
        <f t="shared" si="0"/>
        <v>0</v>
      </c>
    </row>
    <row r="65" spans="2:6" hidden="1">
      <c r="B65" s="9">
        <v>3050</v>
      </c>
      <c r="C65" s="20" t="str">
        <f>_xlfn.IFNA(VLOOKUP(B65,'Account List'!A:D,4,FALSE),"")</f>
        <v/>
      </c>
      <c r="D65" s="10">
        <f>SUMIF('Month &amp; Year'!D:D,Summary!B65,'Month &amp; Year'!G:G)</f>
        <v>0</v>
      </c>
      <c r="E65" s="10">
        <f>SUMIF('Month &amp; Year'!D:D,Summary!B65,'Month &amp; Year'!H:H)</f>
        <v>0</v>
      </c>
      <c r="F65" s="10">
        <f t="shared" si="0"/>
        <v>0</v>
      </c>
    </row>
    <row r="66" spans="2:6" hidden="1">
      <c r="B66" s="9">
        <v>3080</v>
      </c>
      <c r="C66" s="20" t="str">
        <f>_xlfn.IFNA(VLOOKUP(B66,'Account List'!A:D,4,FALSE),"")</f>
        <v/>
      </c>
      <c r="D66" s="10">
        <f>SUMIF('Month &amp; Year'!D:D,Summary!B66,'Month &amp; Year'!G:G)</f>
        <v>0</v>
      </c>
      <c r="E66" s="10">
        <f>SUMIF('Month &amp; Year'!D:D,Summary!B66,'Month &amp; Year'!H:H)</f>
        <v>0</v>
      </c>
      <c r="F66" s="10">
        <f t="shared" si="0"/>
        <v>0</v>
      </c>
    </row>
    <row r="67" spans="2:6" hidden="1">
      <c r="B67" s="9">
        <v>3090</v>
      </c>
      <c r="C67" s="20" t="str">
        <f>_xlfn.IFNA(VLOOKUP(B67,'Account List'!A:D,4,FALSE),"")</f>
        <v/>
      </c>
      <c r="D67" s="10">
        <f>SUMIF('Month &amp; Year'!D:D,Summary!B67,'Month &amp; Year'!G:G)</f>
        <v>0</v>
      </c>
      <c r="E67" s="10">
        <f>SUMIF('Month &amp; Year'!D:D,Summary!B67,'Month &amp; Year'!H:H)</f>
        <v>0</v>
      </c>
      <c r="F67" s="10">
        <f t="shared" si="0"/>
        <v>0</v>
      </c>
    </row>
    <row r="68" spans="2:6">
      <c r="B68" s="9">
        <v>3100</v>
      </c>
      <c r="C68" s="20" t="str">
        <f>_xlfn.IFNA(VLOOKUP(B68,'Account List'!A:D,4,FALSE),"")</f>
        <v/>
      </c>
      <c r="D68" s="10">
        <f>SUMIF('Month &amp; Year'!D:D,Summary!B68,'Month &amp; Year'!G:G)</f>
        <v>0</v>
      </c>
      <c r="E68" s="10">
        <f>SUMIF('Month &amp; Year'!D:D,Summary!B68,'Month &amp; Year'!H:H)</f>
        <v>0</v>
      </c>
      <c r="F68" s="10">
        <f t="shared" si="0"/>
        <v>0</v>
      </c>
    </row>
    <row r="69" spans="2:6" hidden="1">
      <c r="B69" s="9">
        <v>3120</v>
      </c>
      <c r="C69" s="20" t="str">
        <f>_xlfn.IFNA(VLOOKUP(B69,'Account List'!A:D,4,FALSE),"")</f>
        <v/>
      </c>
      <c r="D69" s="10">
        <f>SUMIF('Month &amp; Year'!D:D,Summary!B69,'Month &amp; Year'!G:G)</f>
        <v>0</v>
      </c>
      <c r="E69" s="10">
        <f>SUMIF('Month &amp; Year'!D:D,Summary!B69,'Month &amp; Year'!H:H)</f>
        <v>0</v>
      </c>
      <c r="F69" s="10">
        <f t="shared" si="0"/>
        <v>0</v>
      </c>
    </row>
    <row r="70" spans="2:6" hidden="1">
      <c r="B70" s="9">
        <v>3150</v>
      </c>
      <c r="C70" s="20" t="str">
        <f>_xlfn.IFNA(VLOOKUP(B70,'Account List'!A:D,4,FALSE),"")</f>
        <v/>
      </c>
      <c r="D70" s="10">
        <f>SUMIF('Month &amp; Year'!D:D,Summary!B70,'Month &amp; Year'!G:G)</f>
        <v>0</v>
      </c>
      <c r="E70" s="10">
        <f>SUMIF('Month &amp; Year'!D:D,Summary!B70,'Month &amp; Year'!H:H)</f>
        <v>0</v>
      </c>
      <c r="F70" s="10">
        <f t="shared" si="0"/>
        <v>0</v>
      </c>
    </row>
    <row r="71" spans="2:6" hidden="1">
      <c r="B71" s="9">
        <v>3170</v>
      </c>
      <c r="C71" s="20" t="str">
        <f>_xlfn.IFNA(VLOOKUP(B71,'Account List'!A:D,4,FALSE),"")</f>
        <v/>
      </c>
      <c r="D71" s="10">
        <f>SUMIF('Month &amp; Year'!D:D,Summary!B71,'Month &amp; Year'!G:G)</f>
        <v>0</v>
      </c>
      <c r="E71" s="10">
        <f>SUMIF('Month &amp; Year'!D:D,Summary!B71,'Month &amp; Year'!H:H)</f>
        <v>0</v>
      </c>
      <c r="F71" s="10">
        <f t="shared" si="0"/>
        <v>0</v>
      </c>
    </row>
    <row r="72" spans="2:6" hidden="1">
      <c r="B72" s="9">
        <v>3180</v>
      </c>
      <c r="C72" s="20" t="str">
        <f>_xlfn.IFNA(VLOOKUP(B72,'Account List'!A:D,4,FALSE),"")</f>
        <v/>
      </c>
      <c r="D72" s="10">
        <f>SUMIF('Month &amp; Year'!D:D,Summary!B72,'Month &amp; Year'!G:G)</f>
        <v>0</v>
      </c>
      <c r="E72" s="10">
        <f>SUMIF('Month &amp; Year'!D:D,Summary!B72,'Month &amp; Year'!H:H)</f>
        <v>0</v>
      </c>
      <c r="F72" s="10">
        <f t="shared" ref="F72:F136" si="1">F71+D72-E72</f>
        <v>0</v>
      </c>
    </row>
    <row r="73" spans="2:6" hidden="1">
      <c r="B73" s="9" t="s">
        <v>120</v>
      </c>
      <c r="C73" s="20" t="str">
        <f>_xlfn.IFNA(VLOOKUP(B73,'Account List'!A:D,4,FALSE),"")</f>
        <v>Computer Expenses - Hardware</v>
      </c>
      <c r="D73" s="10">
        <f>SUMIF('Month &amp; Year'!D:D,Summary!B73,'Month &amp; Year'!G:G)</f>
        <v>0</v>
      </c>
      <c r="E73" s="10">
        <f>SUMIF('Month &amp; Year'!D:D,Summary!B73,'Month &amp; Year'!H:H)</f>
        <v>0</v>
      </c>
      <c r="F73" s="10">
        <f t="shared" si="1"/>
        <v>0</v>
      </c>
    </row>
    <row r="74" spans="2:6" hidden="1">
      <c r="B74" s="9" t="s">
        <v>119</v>
      </c>
      <c r="C74" s="20" t="str">
        <f>_xlfn.IFNA(VLOOKUP(B74,'Account List'!A:D,4,FALSE),"")</f>
        <v>Computer Expenses - Software</v>
      </c>
      <c r="D74" s="10">
        <f>SUMIF('Month &amp; Year'!D:D,Summary!B74,'Month &amp; Year'!G:G)</f>
        <v>0</v>
      </c>
      <c r="E74" s="10">
        <f>SUMIF('Month &amp; Year'!D:D,Summary!B74,'Month &amp; Year'!H:H)</f>
        <v>0</v>
      </c>
      <c r="F74" s="10">
        <f t="shared" si="1"/>
        <v>0</v>
      </c>
    </row>
    <row r="75" spans="2:6" hidden="1">
      <c r="B75" s="9">
        <v>3200</v>
      </c>
      <c r="C75" s="20" t="str">
        <f>_xlfn.IFNA(VLOOKUP(B75,'Account List'!A:D,4,FALSE),"")</f>
        <v/>
      </c>
      <c r="D75" s="10">
        <f>SUMIF('Month &amp; Year'!D:D,Summary!B75,'Month &amp; Year'!G:G)</f>
        <v>0</v>
      </c>
      <c r="E75" s="10">
        <f>SUMIF('Month &amp; Year'!D:D,Summary!B75,'Month &amp; Year'!H:H)</f>
        <v>0</v>
      </c>
      <c r="F75" s="10">
        <f t="shared" si="1"/>
        <v>0</v>
      </c>
    </row>
    <row r="76" spans="2:6" hidden="1">
      <c r="B76" s="9">
        <v>3250</v>
      </c>
      <c r="C76" s="20" t="str">
        <f>_xlfn.IFNA(VLOOKUP(B76,'Account List'!A:D,4,FALSE),"")</f>
        <v/>
      </c>
      <c r="D76" s="10">
        <f>SUMIF('Month &amp; Year'!D:D,Summary!B76,'Month &amp; Year'!G:G)</f>
        <v>0</v>
      </c>
      <c r="E76" s="10">
        <f>SUMIF('Month &amp; Year'!D:D,Summary!B76,'Month &amp; Year'!H:H)</f>
        <v>0</v>
      </c>
      <c r="F76" s="10">
        <f t="shared" si="1"/>
        <v>0</v>
      </c>
    </row>
    <row r="77" spans="2:6" hidden="1">
      <c r="B77" s="9">
        <v>3280</v>
      </c>
      <c r="C77" s="20" t="str">
        <f>_xlfn.IFNA(VLOOKUP(B77,'Account List'!A:D,4,FALSE),"")</f>
        <v/>
      </c>
      <c r="D77" s="10">
        <f>SUMIF('Month &amp; Year'!D:D,Summary!B77,'Month &amp; Year'!G:G)</f>
        <v>0</v>
      </c>
      <c r="E77" s="10">
        <f>SUMIF('Month &amp; Year'!D:D,Summary!B77,'Month &amp; Year'!H:H)</f>
        <v>0</v>
      </c>
      <c r="F77" s="10">
        <f t="shared" si="1"/>
        <v>0</v>
      </c>
    </row>
    <row r="78" spans="2:6" hidden="1">
      <c r="B78" s="9">
        <v>3300</v>
      </c>
      <c r="C78" s="20" t="str">
        <f>_xlfn.IFNA(VLOOKUP(B78,'Account List'!A:D,4,FALSE),"")</f>
        <v/>
      </c>
      <c r="D78" s="10">
        <f>SUMIF('Month &amp; Year'!D:D,Summary!B78,'Month &amp; Year'!G:G)</f>
        <v>0</v>
      </c>
      <c r="E78" s="10">
        <f>SUMIF('Month &amp; Year'!D:D,Summary!B78,'Month &amp; Year'!H:H)</f>
        <v>0</v>
      </c>
      <c r="F78" s="10">
        <f t="shared" si="1"/>
        <v>0</v>
      </c>
    </row>
    <row r="79" spans="2:6" hidden="1">
      <c r="B79" s="9">
        <v>3320</v>
      </c>
      <c r="C79" s="20" t="str">
        <f>_xlfn.IFNA(VLOOKUP(B79,'Account List'!A:D,4,FALSE),"")</f>
        <v/>
      </c>
      <c r="D79" s="10">
        <f>SUMIF('Month &amp; Year'!D:D,Summary!B79,'Month &amp; Year'!G:G)</f>
        <v>0</v>
      </c>
      <c r="E79" s="10">
        <f>SUMIF('Month &amp; Year'!D:D,Summary!B79,'Month &amp; Year'!H:H)</f>
        <v>0</v>
      </c>
      <c r="F79" s="10">
        <f t="shared" si="1"/>
        <v>0</v>
      </c>
    </row>
    <row r="80" spans="2:6" hidden="1">
      <c r="B80" s="9">
        <v>3340</v>
      </c>
      <c r="C80" s="20" t="str">
        <f>_xlfn.IFNA(VLOOKUP(B80,'Account List'!A:D,4,FALSE),"")</f>
        <v/>
      </c>
      <c r="D80" s="10">
        <f>SUMIF('Month &amp; Year'!D:D,Summary!B80,'Month &amp; Year'!G:G)</f>
        <v>0</v>
      </c>
      <c r="E80" s="10">
        <f>SUMIF('Month &amp; Year'!D:D,Summary!B80,'Month &amp; Year'!H:H)</f>
        <v>0</v>
      </c>
      <c r="F80" s="10">
        <f t="shared" si="1"/>
        <v>0</v>
      </c>
    </row>
    <row r="81" spans="1:6" hidden="1">
      <c r="A81" t="s">
        <v>197</v>
      </c>
      <c r="B81" s="34" t="s">
        <v>200</v>
      </c>
      <c r="C81" s="35" t="s">
        <v>201</v>
      </c>
      <c r="D81" s="10"/>
      <c r="E81" s="10">
        <f>SUMIF('Month &amp; Year'!D:D,Summary!B81,'Month &amp; Year'!H:H)</f>
        <v>0</v>
      </c>
      <c r="F81" s="10">
        <f t="shared" si="1"/>
        <v>0</v>
      </c>
    </row>
    <row r="82" spans="1:6" hidden="1">
      <c r="B82" s="9">
        <v>3360</v>
      </c>
      <c r="C82" s="20" t="str">
        <f>_xlfn.IFNA(VLOOKUP(B82,'Account List'!A:D,4,FALSE),"")</f>
        <v/>
      </c>
      <c r="D82" s="10">
        <f>SUMIF('Month &amp; Year'!D:D,Summary!B82,'Month &amp; Year'!G:G)</f>
        <v>0</v>
      </c>
      <c r="E82" s="10">
        <f>SUMIF('Month &amp; Year'!D:D,Summary!B82,'Month &amp; Year'!H:H)</f>
        <v>0</v>
      </c>
      <c r="F82" s="10">
        <f t="shared" si="1"/>
        <v>0</v>
      </c>
    </row>
    <row r="83" spans="1:6" hidden="1">
      <c r="B83" s="9" t="s">
        <v>117</v>
      </c>
      <c r="C83" s="20" t="str">
        <f>_xlfn.IFNA(VLOOKUP(B83,'Account List'!A:D,4,FALSE),"")</f>
        <v>Insurance Expense</v>
      </c>
      <c r="D83" s="10">
        <f>SUMIF('Month &amp; Year'!D:D,Summary!B83,'Month &amp; Year'!G:G)</f>
        <v>0</v>
      </c>
      <c r="E83" s="10">
        <f>SUMIF('Month &amp; Year'!D:D,Summary!B83,'Month &amp; Year'!H:H)</f>
        <v>0</v>
      </c>
      <c r="F83" s="10">
        <f t="shared" si="1"/>
        <v>0</v>
      </c>
    </row>
    <row r="84" spans="1:6" hidden="1">
      <c r="B84" s="9" t="s">
        <v>116</v>
      </c>
      <c r="C84" s="20" t="str">
        <f>_xlfn.IFNA(VLOOKUP(B84,'Account List'!A:D,4,FALSE),"")</f>
        <v>Insurance Excess Paid</v>
      </c>
      <c r="D84" s="10">
        <f>SUMIF('Month &amp; Year'!D:D,Summary!B84,'Month &amp; Year'!G:G)</f>
        <v>0</v>
      </c>
      <c r="E84" s="10">
        <f>SUMIF('Month &amp; Year'!D:D,Summary!B84,'Month &amp; Year'!H:H)</f>
        <v>0</v>
      </c>
      <c r="F84" s="10">
        <f t="shared" si="1"/>
        <v>0</v>
      </c>
    </row>
    <row r="85" spans="1:6" hidden="1">
      <c r="B85" s="9">
        <v>3400</v>
      </c>
      <c r="C85" s="20" t="str">
        <f>_xlfn.IFNA(VLOOKUP(B85,'Account List'!A:D,4,FALSE),"")</f>
        <v/>
      </c>
      <c r="D85" s="10">
        <f>SUMIF('Month &amp; Year'!D:D,Summary!B85,'Month &amp; Year'!G:G)</f>
        <v>0</v>
      </c>
      <c r="E85" s="10">
        <f>SUMIF('Month &amp; Year'!D:D,Summary!B85,'Month &amp; Year'!H:H)</f>
        <v>0</v>
      </c>
      <c r="F85" s="10">
        <f t="shared" si="1"/>
        <v>0</v>
      </c>
    </row>
    <row r="86" spans="1:6" hidden="1">
      <c r="B86" s="9" t="s">
        <v>115</v>
      </c>
      <c r="C86" s="20" t="str">
        <f>_xlfn.IFNA(VLOOKUP(B86,'Account List'!A:D,4,FALSE),"")</f>
        <v>Farming Exp - Game/Livestock Purch</v>
      </c>
      <c r="D86" s="10">
        <f>SUMIF('Month &amp; Year'!D:D,Summary!B86,'Month &amp; Year'!G:G)</f>
        <v>0</v>
      </c>
      <c r="E86" s="10">
        <f>SUMIF('Month &amp; Year'!D:D,Summary!B86,'Month &amp; Year'!H:H)</f>
        <v>0</v>
      </c>
      <c r="F86" s="10">
        <f t="shared" si="1"/>
        <v>0</v>
      </c>
    </row>
    <row r="87" spans="1:6" hidden="1">
      <c r="B87" s="9" t="s">
        <v>113</v>
      </c>
      <c r="C87" s="20" t="str">
        <f>_xlfn.IFNA(VLOOKUP(B87,'Account List'!A:D,4,FALSE),"")</f>
        <v>Farming Exp - Repairs Build &amp; Fence</v>
      </c>
      <c r="D87" s="10">
        <f>SUMIF('Month &amp; Year'!D:D,Summary!B87,'Month &amp; Year'!G:G)</f>
        <v>0</v>
      </c>
      <c r="E87" s="10">
        <f>SUMIF('Month &amp; Year'!D:D,Summary!B87,'Month &amp; Year'!H:H)</f>
        <v>0</v>
      </c>
      <c r="F87" s="10">
        <f t="shared" si="1"/>
        <v>0</v>
      </c>
    </row>
    <row r="88" spans="1:6" hidden="1">
      <c r="B88" s="9" t="s">
        <v>111</v>
      </c>
      <c r="C88" s="20" t="str">
        <f>_xlfn.IFNA(VLOOKUP(B88,'Account List'!A:D,4,FALSE),"")</f>
        <v xml:space="preserve">Farming Exp - Repairs Dam &amp; Water </v>
      </c>
      <c r="D88" s="10">
        <f>SUMIF('Month &amp; Year'!D:D,Summary!B88,'Month &amp; Year'!G:G)</f>
        <v>0</v>
      </c>
      <c r="E88" s="10">
        <f>SUMIF('Month &amp; Year'!D:D,Summary!B88,'Month &amp; Year'!H:H)</f>
        <v>0</v>
      </c>
      <c r="F88" s="10">
        <f t="shared" si="1"/>
        <v>0</v>
      </c>
    </row>
    <row r="89" spans="1:6" hidden="1">
      <c r="B89" s="9" t="s">
        <v>109</v>
      </c>
      <c r="C89" s="20" t="str">
        <f>_xlfn.IFNA(VLOOKUP(B89,'Account List'!A:D,4,FALSE),"")</f>
        <v>Farming Exp - Repairs - Vehicles</v>
      </c>
      <c r="D89" s="10">
        <f>SUMIF('Month &amp; Year'!D:D,Summary!B89,'Month &amp; Year'!G:G)</f>
        <v>0</v>
      </c>
      <c r="E89" s="10">
        <f>SUMIF('Month &amp; Year'!D:D,Summary!B89,'Month &amp; Year'!H:H)</f>
        <v>0</v>
      </c>
      <c r="F89" s="10">
        <f t="shared" si="1"/>
        <v>0</v>
      </c>
    </row>
    <row r="90" spans="1:6" hidden="1">
      <c r="B90" s="9" t="s">
        <v>107</v>
      </c>
      <c r="C90" s="20" t="str">
        <f>_xlfn.IFNA(VLOOKUP(B90,'Account List'!A:D,4,FALSE),"")</f>
        <v>Farming Exp - Erosion Works</v>
      </c>
      <c r="D90" s="10">
        <f>SUMIF('Month &amp; Year'!D:D,Summary!B90,'Month &amp; Year'!G:G)</f>
        <v>0</v>
      </c>
      <c r="E90" s="10">
        <f>SUMIF('Month &amp; Year'!D:D,Summary!B90,'Month &amp; Year'!H:H)</f>
        <v>0</v>
      </c>
      <c r="F90" s="10">
        <f t="shared" si="1"/>
        <v>0</v>
      </c>
    </row>
    <row r="91" spans="1:6" hidden="1">
      <c r="B91" s="9" t="s">
        <v>105</v>
      </c>
      <c r="C91" s="20" t="str">
        <f>_xlfn.IFNA(VLOOKUP(B91,'Account List'!A:D,4,FALSE),"")</f>
        <v>Farming Exp - Eradication Vermin</v>
      </c>
      <c r="D91" s="10">
        <f>SUMIF('Month &amp; Year'!D:D,Summary!B91,'Month &amp; Year'!G:G)</f>
        <v>0</v>
      </c>
      <c r="E91" s="10">
        <f>SUMIF('Month &amp; Year'!D:D,Summary!B91,'Month &amp; Year'!H:H)</f>
        <v>0</v>
      </c>
      <c r="F91" s="10">
        <f t="shared" si="1"/>
        <v>0</v>
      </c>
    </row>
    <row r="92" spans="1:6" hidden="1">
      <c r="B92" s="9" t="s">
        <v>103</v>
      </c>
      <c r="C92" s="20" t="str">
        <f>_xlfn.IFNA(VLOOKUP(B92,'Account List'!A:D,4,FALSE),"")</f>
        <v>Farming Exp - Wages</v>
      </c>
      <c r="D92" s="10">
        <f>SUMIF('Month &amp; Year'!D:D,Summary!B92,'Month &amp; Year'!G:G)</f>
        <v>0</v>
      </c>
      <c r="E92" s="10">
        <f>SUMIF('Month &amp; Year'!D:D,Summary!B92,'Month &amp; Year'!H:H)</f>
        <v>0</v>
      </c>
      <c r="F92" s="10">
        <f t="shared" si="1"/>
        <v>0</v>
      </c>
    </row>
    <row r="93" spans="1:6" hidden="1">
      <c r="B93" s="9" t="s">
        <v>101</v>
      </c>
      <c r="C93" s="20" t="str">
        <f>_xlfn.IFNA(VLOOKUP(B93,'Account List'!A:D,4,FALSE),"")</f>
        <v>Farming Exp - Fuel &amp; Oil</v>
      </c>
      <c r="D93" s="10">
        <f>SUMIF('Month &amp; Year'!D:D,Summary!B93,'Month &amp; Year'!G:G)</f>
        <v>0</v>
      </c>
      <c r="E93" s="10">
        <f>SUMIF('Month &amp; Year'!D:D,Summary!B93,'Month &amp; Year'!H:H)</f>
        <v>0</v>
      </c>
      <c r="F93" s="10">
        <f t="shared" si="1"/>
        <v>0</v>
      </c>
    </row>
    <row r="94" spans="1:6" hidden="1">
      <c r="B94" s="9" t="s">
        <v>99</v>
      </c>
      <c r="C94" s="20" t="str">
        <f>_xlfn.IFNA(VLOOKUP(B94,'Account List'!A:D,4,FALSE),"")</f>
        <v>Farming Exp - Seed</v>
      </c>
      <c r="D94" s="10">
        <f>SUMIF('Month &amp; Year'!D:D,Summary!B94,'Month &amp; Year'!G:G)</f>
        <v>0</v>
      </c>
      <c r="E94" s="10">
        <f>SUMIF('Month &amp; Year'!D:D,Summary!B94,'Month &amp; Year'!H:H)</f>
        <v>0</v>
      </c>
      <c r="F94" s="10">
        <f t="shared" si="1"/>
        <v>0</v>
      </c>
    </row>
    <row r="95" spans="1:6" hidden="1">
      <c r="B95" s="9" t="s">
        <v>97</v>
      </c>
      <c r="C95" s="20" t="str">
        <f>_xlfn.IFNA(VLOOKUP(B95,'Account List'!A:D,4,FALSE),"")</f>
        <v>Farming Exp - Stock Feed</v>
      </c>
      <c r="D95" s="10">
        <f>SUMIF('Month &amp; Year'!D:D,Summary!B95,'Month &amp; Year'!G:G)</f>
        <v>0</v>
      </c>
      <c r="E95" s="10">
        <f>SUMIF('Month &amp; Year'!D:D,Summary!B95,'Month &amp; Year'!H:H)</f>
        <v>0</v>
      </c>
      <c r="F95" s="10">
        <f t="shared" si="1"/>
        <v>0</v>
      </c>
    </row>
    <row r="96" spans="1:6" hidden="1">
      <c r="B96" s="9" t="s">
        <v>95</v>
      </c>
      <c r="C96" s="20" t="str">
        <f>_xlfn.IFNA(VLOOKUP(B96,'Account List'!A:D,4,FALSE),"")</f>
        <v>Farming Exp - Consulting Poortjie</v>
      </c>
      <c r="D96" s="10">
        <f>SUMIF('Month &amp; Year'!D:D,Summary!B96,'Month &amp; Year'!G:G)</f>
        <v>0</v>
      </c>
      <c r="E96" s="10">
        <f>SUMIF('Month &amp; Year'!D:D,Summary!B96,'Month &amp; Year'!H:H)</f>
        <v>0</v>
      </c>
      <c r="F96" s="10">
        <f t="shared" si="1"/>
        <v>0</v>
      </c>
    </row>
    <row r="97" spans="2:6" hidden="1">
      <c r="B97" s="9" t="s">
        <v>93</v>
      </c>
      <c r="C97" s="20" t="str">
        <f>_xlfn.IFNA(VLOOKUP(B97,'Account List'!A:D,4,FALSE),"")</f>
        <v>Farming Exp - Maintenance Equipment</v>
      </c>
      <c r="D97" s="10">
        <f>SUMIF('Month &amp; Year'!D:D,Summary!B97,'Month &amp; Year'!G:G)</f>
        <v>0</v>
      </c>
      <c r="E97" s="10">
        <f>SUMIF('Month &amp; Year'!D:D,Summary!B97,'Month &amp; Year'!H:H)</f>
        <v>0</v>
      </c>
      <c r="F97" s="10">
        <f t="shared" si="1"/>
        <v>0</v>
      </c>
    </row>
    <row r="98" spans="2:6" hidden="1">
      <c r="B98" s="9" t="s">
        <v>91</v>
      </c>
      <c r="C98" s="20" t="str">
        <f>_xlfn.IFNA(VLOOKUP(B98,'Account List'!A:D,4,FALSE),"")</f>
        <v>Farming Exp - Sable Breeding Jv</v>
      </c>
      <c r="D98" s="10">
        <f>SUMIF('Month &amp; Year'!D:D,Summary!B98,'Month &amp; Year'!G:G)</f>
        <v>0</v>
      </c>
      <c r="E98" s="10">
        <f>SUMIF('Month &amp; Year'!D:D,Summary!B98,'Month &amp; Year'!H:H)</f>
        <v>0</v>
      </c>
      <c r="F98" s="10">
        <f t="shared" si="1"/>
        <v>0</v>
      </c>
    </row>
    <row r="99" spans="2:6" hidden="1">
      <c r="B99" s="9" t="s">
        <v>89</v>
      </c>
      <c r="C99" s="20" t="str">
        <f>_xlfn.IFNA(VLOOKUP(B99,'Account List'!A:D,4,FALSE),"")</f>
        <v>Farming Exp - Insurance Claim</v>
      </c>
      <c r="D99" s="10">
        <f>SUMIF('Month &amp; Year'!D:D,Summary!B99,'Month &amp; Year'!G:G)</f>
        <v>0</v>
      </c>
      <c r="E99" s="10">
        <f>SUMIF('Month &amp; Year'!D:D,Summary!B99,'Month &amp; Year'!H:H)</f>
        <v>0</v>
      </c>
      <c r="F99" s="10">
        <f t="shared" si="1"/>
        <v>0</v>
      </c>
    </row>
    <row r="100" spans="2:6" hidden="1">
      <c r="B100" s="9" t="s">
        <v>87</v>
      </c>
      <c r="C100" s="20" t="str">
        <f>_xlfn.IFNA(VLOOKUP(B100,'Account List'!A:D,4,FALSE),"")</f>
        <v>Farming Exp - Electricity</v>
      </c>
      <c r="D100" s="10">
        <f>SUMIF('Month &amp; Year'!D:D,Summary!B100,'Month &amp; Year'!G:G)</f>
        <v>0</v>
      </c>
      <c r="E100" s="10">
        <f>SUMIF('Month &amp; Year'!D:D,Summary!B100,'Month &amp; Year'!H:H)</f>
        <v>0</v>
      </c>
      <c r="F100" s="10">
        <f t="shared" si="1"/>
        <v>0</v>
      </c>
    </row>
    <row r="101" spans="2:6" hidden="1">
      <c r="B101" s="9" t="s">
        <v>85</v>
      </c>
      <c r="C101" s="20" t="str">
        <f>_xlfn.IFNA(VLOOKUP(B101,'Account List'!A:D,4,FALSE),"")</f>
        <v>Farming Exp - Sales Game</v>
      </c>
      <c r="D101" s="10">
        <f>SUMIF('Month &amp; Year'!D:D,Summary!B101,'Month &amp; Year'!G:G)</f>
        <v>0</v>
      </c>
      <c r="E101" s="10">
        <f>SUMIF('Month &amp; Year'!D:D,Summary!B101,'Month &amp; Year'!H:H)</f>
        <v>0</v>
      </c>
      <c r="F101" s="10">
        <f t="shared" si="1"/>
        <v>0</v>
      </c>
    </row>
    <row r="102" spans="2:6" hidden="1">
      <c r="B102" s="9">
        <v>3420</v>
      </c>
      <c r="C102" s="20" t="str">
        <f>_xlfn.IFNA(VLOOKUP(B102,'Account List'!A:D,4,FALSE),"")</f>
        <v/>
      </c>
      <c r="D102" s="10">
        <f>SUMIF('Month &amp; Year'!D:D,Summary!B102,'Month &amp; Year'!G:G)</f>
        <v>0</v>
      </c>
      <c r="E102" s="10">
        <f>SUMIF('Month &amp; Year'!D:D,Summary!B102,'Month &amp; Year'!H:H)</f>
        <v>0</v>
      </c>
      <c r="F102" s="10">
        <f t="shared" si="1"/>
        <v>0</v>
      </c>
    </row>
    <row r="103" spans="2:6">
      <c r="B103" s="9">
        <v>3450</v>
      </c>
      <c r="C103" s="20" t="str">
        <f>_xlfn.IFNA(VLOOKUP(B103,'Account List'!A:D,4,FALSE),"")</f>
        <v/>
      </c>
      <c r="D103" s="10">
        <f>SUMIF('Month &amp; Year'!D:D,Summary!B103,'Month &amp; Year'!G:G)</f>
        <v>0</v>
      </c>
      <c r="E103" s="10">
        <f>SUMIF('Month &amp; Year'!D:D,Summary!B103,'Month &amp; Year'!H:H)</f>
        <v>0</v>
      </c>
      <c r="F103" s="10">
        <f t="shared" si="1"/>
        <v>0</v>
      </c>
    </row>
    <row r="104" spans="2:6" hidden="1">
      <c r="B104" s="9" t="s">
        <v>83</v>
      </c>
      <c r="C104" s="20" t="str">
        <f>_xlfn.IFNA(VLOOKUP(B104,'Account List'!A:D,4,FALSE),"")</f>
        <v>Fuel &amp; Oil - Other Vehicles</v>
      </c>
      <c r="D104" s="10">
        <f>SUMIF('Month &amp; Year'!D:D,Summary!B104,'Month &amp; Year'!G:G)</f>
        <v>0</v>
      </c>
      <c r="E104" s="10">
        <f>SUMIF('Month &amp; Year'!D:D,Summary!B104,'Month &amp; Year'!H:H)</f>
        <v>0</v>
      </c>
      <c r="F104" s="10">
        <f t="shared" si="1"/>
        <v>0</v>
      </c>
    </row>
    <row r="105" spans="2:6" hidden="1">
      <c r="B105" s="9" t="s">
        <v>81</v>
      </c>
      <c r="C105" s="20" t="str">
        <f>_xlfn.IFNA(VLOOKUP(B105,'Account List'!A:D,4,FALSE),"")</f>
        <v>Fuel &amp; Oil - Isuzu</v>
      </c>
      <c r="D105" s="10">
        <f>SUMIF('Month &amp; Year'!D:D,Summary!B105,'Month &amp; Year'!G:G)</f>
        <v>0</v>
      </c>
      <c r="E105" s="10">
        <f>SUMIF('Month &amp; Year'!D:D,Summary!B105,'Month &amp; Year'!H:H)</f>
        <v>0</v>
      </c>
      <c r="F105" s="10">
        <f t="shared" si="1"/>
        <v>0</v>
      </c>
    </row>
    <row r="106" spans="2:6" hidden="1">
      <c r="B106" s="9" t="s">
        <v>79</v>
      </c>
      <c r="C106" s="20" t="str">
        <f>_xlfn.IFNA(VLOOKUP(B106,'Account List'!A:D,4,FALSE),"")</f>
        <v>Fuel &amp; Oil - Hino</v>
      </c>
      <c r="D106" s="10">
        <f>SUMIF('Month &amp; Year'!D:D,Summary!B106,'Month &amp; Year'!G:G)</f>
        <v>0</v>
      </c>
      <c r="E106" s="10">
        <f>SUMIF('Month &amp; Year'!D:D,Summary!B106,'Month &amp; Year'!H:H)</f>
        <v>0</v>
      </c>
      <c r="F106" s="10">
        <f t="shared" si="1"/>
        <v>0</v>
      </c>
    </row>
    <row r="107" spans="2:6" hidden="1">
      <c r="B107" s="9" t="s">
        <v>77</v>
      </c>
      <c r="C107" s="20" t="str">
        <f>_xlfn.IFNA(VLOOKUP(B107,'Account List'!A:D,4,FALSE),"")</f>
        <v>Fuel &amp; Oil - Volvo</v>
      </c>
      <c r="D107" s="10">
        <f>SUMIF('Month &amp; Year'!D:D,Summary!B107,'Month &amp; Year'!G:G)</f>
        <v>0</v>
      </c>
      <c r="E107" s="10">
        <f>SUMIF('Month &amp; Year'!D:D,Summary!B107,'Month &amp; Year'!H:H)</f>
        <v>0</v>
      </c>
      <c r="F107" s="10">
        <f t="shared" si="1"/>
        <v>0</v>
      </c>
    </row>
    <row r="108" spans="2:6" hidden="1">
      <c r="B108" s="9" t="s">
        <v>75</v>
      </c>
      <c r="C108" s="20" t="str">
        <f>_xlfn.IFNA(VLOOKUP(B108,'Account List'!A:D,4,FALSE),"")</f>
        <v>Fuel &amp; Oil - Quantum</v>
      </c>
      <c r="D108" s="10">
        <f>SUMIF('Month &amp; Year'!D:D,Summary!B108,'Month &amp; Year'!G:G)</f>
        <v>0</v>
      </c>
      <c r="E108" s="10">
        <f>SUMIF('Month &amp; Year'!D:D,Summary!B108,'Month &amp; Year'!H:H)</f>
        <v>0</v>
      </c>
      <c r="F108" s="10">
        <f t="shared" si="1"/>
        <v>0</v>
      </c>
    </row>
    <row r="109" spans="2:6" hidden="1">
      <c r="B109" s="9">
        <v>3490</v>
      </c>
      <c r="C109" s="20" t="str">
        <f>_xlfn.IFNA(VLOOKUP(B109,'Account List'!A:D,4,FALSE),"")</f>
        <v/>
      </c>
      <c r="D109" s="10">
        <f>SUMIF('Month &amp; Year'!D:D,Summary!B109,'Month &amp; Year'!G:G)</f>
        <v>0</v>
      </c>
      <c r="E109" s="10">
        <f>SUMIF('Month &amp; Year'!D:D,Summary!B109,'Month &amp; Year'!H:H)</f>
        <v>0</v>
      </c>
      <c r="F109" s="10">
        <f t="shared" si="1"/>
        <v>0</v>
      </c>
    </row>
    <row r="110" spans="2:6" hidden="1">
      <c r="B110" s="9">
        <v>3500</v>
      </c>
      <c r="C110" s="20" t="str">
        <f>_xlfn.IFNA(VLOOKUP(B110,'Account List'!A:D,4,FALSE),"")</f>
        <v/>
      </c>
      <c r="D110" s="10">
        <f>SUMIF('Month &amp; Year'!D:D,Summary!B110,'Month &amp; Year'!G:G)</f>
        <v>0</v>
      </c>
      <c r="E110" s="10">
        <f>SUMIF('Month &amp; Year'!D:D,Summary!B110,'Month &amp; Year'!H:H)</f>
        <v>0</v>
      </c>
      <c r="F110" s="10">
        <f t="shared" si="1"/>
        <v>0</v>
      </c>
    </row>
    <row r="111" spans="2:6" hidden="1">
      <c r="B111" s="9" t="s">
        <v>73</v>
      </c>
      <c r="C111" s="20" t="str">
        <f>_xlfn.IFNA(VLOOKUP(B111,'Account List'!A:D,4,FALSE),"")</f>
        <v>Interest - Bank Overdraft</v>
      </c>
      <c r="D111" s="10">
        <f>SUMIF('Month &amp; Year'!D:D,Summary!B111,'Month &amp; Year'!G:G)</f>
        <v>0</v>
      </c>
      <c r="E111" s="10">
        <f>SUMIF('Month &amp; Year'!D:D,Summary!B111,'Month &amp; Year'!H:H)</f>
        <v>0</v>
      </c>
      <c r="F111" s="10">
        <f t="shared" si="1"/>
        <v>0</v>
      </c>
    </row>
    <row r="112" spans="2:6" hidden="1">
      <c r="B112" s="9" t="s">
        <v>71</v>
      </c>
      <c r="C112" s="20" t="str">
        <f>_xlfn.IFNA(VLOOKUP(B112,'Account List'!A:D,4,FALSE),"")</f>
        <v>Interest - Business Partners</v>
      </c>
      <c r="D112" s="10">
        <f>SUMIF('Month &amp; Year'!D:D,Summary!B112,'Month &amp; Year'!G:G)</f>
        <v>0</v>
      </c>
      <c r="E112" s="10">
        <f>SUMIF('Month &amp; Year'!D:D,Summary!B112,'Month &amp; Year'!H:H)</f>
        <v>0</v>
      </c>
      <c r="F112" s="10">
        <f t="shared" si="1"/>
        <v>0</v>
      </c>
    </row>
    <row r="113" spans="2:6" hidden="1">
      <c r="B113" s="9" t="s">
        <v>69</v>
      </c>
      <c r="C113" s="20" t="str">
        <f>_xlfn.IFNA(VLOOKUP(B113,'Account List'!A:D,4,FALSE),"")</f>
        <v>Interest - Absa</v>
      </c>
      <c r="D113" s="10">
        <f>SUMIF('Month &amp; Year'!D:D,Summary!B113,'Month &amp; Year'!G:G)</f>
        <v>0</v>
      </c>
      <c r="E113" s="10">
        <f>SUMIF('Month &amp; Year'!D:D,Summary!B113,'Month &amp; Year'!H:H)</f>
        <v>0</v>
      </c>
      <c r="F113" s="10">
        <f t="shared" si="1"/>
        <v>0</v>
      </c>
    </row>
    <row r="114" spans="2:6" hidden="1">
      <c r="B114" s="9" t="s">
        <v>67</v>
      </c>
      <c r="C114" s="20" t="str">
        <f>_xlfn.IFNA(VLOOKUP(B114,'Account List'!A:D,4,FALSE),"")</f>
        <v>Interest - Sars</v>
      </c>
      <c r="D114" s="10">
        <f>SUMIF('Month &amp; Year'!D:D,Summary!B114,'Month &amp; Year'!G:G)</f>
        <v>0</v>
      </c>
      <c r="E114" s="10">
        <f>SUMIF('Month &amp; Year'!D:D,Summary!B114,'Month &amp; Year'!H:H)</f>
        <v>0</v>
      </c>
      <c r="F114" s="10">
        <f t="shared" si="1"/>
        <v>0</v>
      </c>
    </row>
    <row r="115" spans="2:6" hidden="1">
      <c r="B115" s="9" t="s">
        <v>65</v>
      </c>
      <c r="C115" s="20" t="str">
        <f>_xlfn.IFNA(VLOOKUP(B115,'Account List'!A:D,4,FALSE),"")</f>
        <v>Interest - Other</v>
      </c>
      <c r="D115" s="10">
        <f>SUMIF('Month &amp; Year'!D:D,Summary!B115,'Month &amp; Year'!G:G)</f>
        <v>0</v>
      </c>
      <c r="E115" s="10">
        <f>SUMIF('Month &amp; Year'!D:D,Summary!B115,'Month &amp; Year'!H:H)</f>
        <v>0</v>
      </c>
      <c r="F115" s="10">
        <f t="shared" si="1"/>
        <v>0</v>
      </c>
    </row>
    <row r="116" spans="2:6" hidden="1">
      <c r="B116" s="9" t="s">
        <v>63</v>
      </c>
      <c r="C116" s="20" t="str">
        <f>_xlfn.IFNA(VLOOKUP(B116,'Account List'!A:D,4,FALSE),"")</f>
        <v>Interest - Investec</v>
      </c>
      <c r="D116" s="10">
        <f>SUMIF('Month &amp; Year'!D:D,Summary!B116,'Month &amp; Year'!G:G)</f>
        <v>0</v>
      </c>
      <c r="E116" s="10">
        <f>SUMIF('Month &amp; Year'!D:D,Summary!B116,'Month &amp; Year'!H:H)</f>
        <v>0</v>
      </c>
      <c r="F116" s="10">
        <f t="shared" si="1"/>
        <v>0</v>
      </c>
    </row>
    <row r="117" spans="2:6" hidden="1">
      <c r="B117" s="9" t="s">
        <v>61</v>
      </c>
      <c r="C117" s="20" t="str">
        <f>_xlfn.IFNA(VLOOKUP(B117,'Account List'!A:D,4,FALSE),"")</f>
        <v>Interest - Nedbank</v>
      </c>
      <c r="D117" s="10">
        <f>SUMIF('Month &amp; Year'!D:D,Summary!B117,'Month &amp; Year'!G:G)</f>
        <v>0</v>
      </c>
      <c r="E117" s="10">
        <f>SUMIF('Month &amp; Year'!D:D,Summary!B117,'Month &amp; Year'!H:H)</f>
        <v>0</v>
      </c>
      <c r="F117" s="10">
        <f t="shared" si="1"/>
        <v>0</v>
      </c>
    </row>
    <row r="118" spans="2:6" hidden="1">
      <c r="B118" s="9">
        <v>3510</v>
      </c>
      <c r="C118" s="20" t="str">
        <f>_xlfn.IFNA(VLOOKUP(B118,'Account List'!A:D,4,FALSE),"")</f>
        <v/>
      </c>
      <c r="D118" s="10">
        <f>SUMIF('Month &amp; Year'!D:D,Summary!B118,'Month &amp; Year'!G:G)</f>
        <v>0</v>
      </c>
      <c r="E118" s="10">
        <f>SUMIF('Month &amp; Year'!D:D,Summary!B118,'Month &amp; Year'!H:H)</f>
        <v>0</v>
      </c>
      <c r="F118" s="10">
        <f t="shared" si="1"/>
        <v>0</v>
      </c>
    </row>
    <row r="119" spans="2:6" hidden="1">
      <c r="B119" s="9" t="s">
        <v>58</v>
      </c>
      <c r="C119" s="20" t="str">
        <f>_xlfn.IFNA(VLOOKUP(B119,'Account List'!A:D,4,FALSE),"")</f>
        <v>Forex Gains &amp; Losses - Exports</v>
      </c>
      <c r="D119" s="10">
        <f>SUMIF('Month &amp; Year'!D:D,Summary!B119,'Month &amp; Year'!G:G)</f>
        <v>0</v>
      </c>
      <c r="E119" s="10">
        <f>SUMIF('Month &amp; Year'!D:D,Summary!B119,'Month &amp; Year'!H:H)</f>
        <v>0</v>
      </c>
      <c r="F119" s="10">
        <f t="shared" si="1"/>
        <v>0</v>
      </c>
    </row>
    <row r="120" spans="2:6" hidden="1">
      <c r="B120" s="9" t="s">
        <v>56</v>
      </c>
      <c r="C120" s="20" t="str">
        <f>_xlfn.IFNA(VLOOKUP(B120,'Account List'!A:D,4,FALSE),"")</f>
        <v>Forex Gains &amp; Losses - Imports</v>
      </c>
      <c r="D120" s="10">
        <f>SUMIF('Month &amp; Year'!D:D,Summary!B120,'Month &amp; Year'!G:G)</f>
        <v>0</v>
      </c>
      <c r="E120" s="10">
        <f>SUMIF('Month &amp; Year'!D:D,Summary!B120,'Month &amp; Year'!H:H)</f>
        <v>0</v>
      </c>
      <c r="F120" s="10">
        <f t="shared" si="1"/>
        <v>0</v>
      </c>
    </row>
    <row r="121" spans="2:6" hidden="1">
      <c r="B121" s="9">
        <v>3530</v>
      </c>
      <c r="C121" s="20" t="str">
        <f>_xlfn.IFNA(VLOOKUP(B121,'Account List'!A:D,4,FALSE),"")</f>
        <v/>
      </c>
      <c r="D121" s="10">
        <f>SUMIF('Month &amp; Year'!D:D,Summary!B121,'Month &amp; Year'!G:G)</f>
        <v>0</v>
      </c>
      <c r="E121" s="10">
        <f>SUMIF('Month &amp; Year'!D:D,Summary!B121,'Month &amp; Year'!H:H)</f>
        <v>0</v>
      </c>
      <c r="F121" s="10">
        <f t="shared" si="1"/>
        <v>0</v>
      </c>
    </row>
    <row r="122" spans="2:6" hidden="1">
      <c r="B122" s="9">
        <v>3540</v>
      </c>
      <c r="C122" s="20" t="str">
        <f>_xlfn.IFNA(VLOOKUP(B122,'Account List'!A:D,4,FALSE),"")</f>
        <v/>
      </c>
      <c r="D122" s="10">
        <f>SUMIF('Month &amp; Year'!D:D,Summary!B122,'Month &amp; Year'!G:G)</f>
        <v>0</v>
      </c>
      <c r="E122" s="10">
        <f>SUMIF('Month &amp; Year'!D:D,Summary!B122,'Month &amp; Year'!H:H)</f>
        <v>0</v>
      </c>
      <c r="F122" s="10">
        <f t="shared" si="1"/>
        <v>0</v>
      </c>
    </row>
    <row r="123" spans="2:6" hidden="1">
      <c r="B123" s="9">
        <v>3570</v>
      </c>
      <c r="C123" s="20" t="str">
        <f>_xlfn.IFNA(VLOOKUP(B123,'Account List'!A:D,4,FALSE),"")</f>
        <v/>
      </c>
      <c r="D123" s="10">
        <f>SUMIF('Month &amp; Year'!D:D,Summary!B123,'Month &amp; Year'!G:G)</f>
        <v>0</v>
      </c>
      <c r="E123" s="10">
        <f>SUMIF('Month &amp; Year'!D:D,Summary!B123,'Month &amp; Year'!H:H)</f>
        <v>0</v>
      </c>
      <c r="F123" s="10">
        <f t="shared" si="1"/>
        <v>0</v>
      </c>
    </row>
    <row r="124" spans="2:6" hidden="1">
      <c r="B124" s="9">
        <v>3580</v>
      </c>
      <c r="C124" s="20" t="str">
        <f>_xlfn.IFNA(VLOOKUP(B124,'Account List'!A:D,4,FALSE),"")</f>
        <v/>
      </c>
      <c r="D124" s="10">
        <f>SUMIF('Month &amp; Year'!D:D,Summary!B124,'Month &amp; Year'!G:G)</f>
        <v>0</v>
      </c>
      <c r="E124" s="10">
        <f>SUMIF('Month &amp; Year'!D:D,Summary!B124,'Month &amp; Year'!H:H)</f>
        <v>0</v>
      </c>
      <c r="F124" s="10">
        <f t="shared" si="1"/>
        <v>0</v>
      </c>
    </row>
    <row r="125" spans="2:6" hidden="1">
      <c r="B125" s="9" t="s">
        <v>53</v>
      </c>
      <c r="C125" s="20" t="str">
        <f>_xlfn.IFNA(VLOOKUP(B125,'Account List'!A:D,4,FALSE),"")</f>
        <v>Legal Expenses - Debt Collection</v>
      </c>
      <c r="D125" s="10">
        <f>SUMIF('Month &amp; Year'!D:D,Summary!B125,'Month &amp; Year'!G:G)</f>
        <v>0</v>
      </c>
      <c r="E125" s="10">
        <f>SUMIF('Month &amp; Year'!D:D,Summary!B125,'Month &amp; Year'!H:H)</f>
        <v>0</v>
      </c>
      <c r="F125" s="10">
        <f t="shared" si="1"/>
        <v>0</v>
      </c>
    </row>
    <row r="126" spans="2:6" hidden="1">
      <c r="B126" s="9" t="s">
        <v>51</v>
      </c>
      <c r="C126" s="20" t="str">
        <f>_xlfn.IFNA(VLOOKUP(B126,'Account List'!A:D,4,FALSE),"")</f>
        <v>Legal Expenses - Other</v>
      </c>
      <c r="D126" s="10">
        <f>SUMIF('Month &amp; Year'!D:D,Summary!B126,'Month &amp; Year'!G:G)</f>
        <v>0</v>
      </c>
      <c r="E126" s="10">
        <f>SUMIF('Month &amp; Year'!D:D,Summary!B126,'Month &amp; Year'!H:H)</f>
        <v>0</v>
      </c>
      <c r="F126" s="10">
        <f t="shared" si="1"/>
        <v>0</v>
      </c>
    </row>
    <row r="127" spans="2:6" hidden="1">
      <c r="B127" s="9">
        <v>3585</v>
      </c>
      <c r="C127" s="20" t="str">
        <f>_xlfn.IFNA(VLOOKUP(B127,'Account List'!A:D,4,FALSE),"")</f>
        <v/>
      </c>
      <c r="D127" s="10">
        <f>SUMIF('Month &amp; Year'!D:D,Summary!B127,'Month &amp; Year'!G:G)</f>
        <v>0</v>
      </c>
      <c r="E127" s="10">
        <f>SUMIF('Month &amp; Year'!D:D,Summary!B127,'Month &amp; Year'!H:H)</f>
        <v>0</v>
      </c>
      <c r="F127" s="10">
        <f t="shared" si="1"/>
        <v>0</v>
      </c>
    </row>
    <row r="128" spans="2:6" hidden="1">
      <c r="B128" s="9">
        <v>3600</v>
      </c>
      <c r="C128" s="20" t="str">
        <f>_xlfn.IFNA(VLOOKUP(B128,'Account List'!A:D,4,FALSE),"")</f>
        <v/>
      </c>
      <c r="D128" s="10">
        <f>SUMIF('Month &amp; Year'!D:D,Summary!B128,'Month &amp; Year'!G:G)</f>
        <v>0</v>
      </c>
      <c r="E128" s="10">
        <f>SUMIF('Month &amp; Year'!D:D,Summary!B128,'Month &amp; Year'!H:H)</f>
        <v>0</v>
      </c>
      <c r="F128" s="10">
        <f t="shared" si="1"/>
        <v>0</v>
      </c>
    </row>
    <row r="129" spans="2:6" hidden="1">
      <c r="B129" s="9">
        <v>3650</v>
      </c>
      <c r="C129" s="20" t="str">
        <f>_xlfn.IFNA(VLOOKUP(B129,'Account List'!A:D,4,FALSE),"")</f>
        <v/>
      </c>
      <c r="D129" s="10">
        <f>SUMIF('Month &amp; Year'!D:D,Summary!B129,'Month &amp; Year'!G:G)</f>
        <v>0</v>
      </c>
      <c r="E129" s="10">
        <f>SUMIF('Month &amp; Year'!D:D,Summary!B129,'Month &amp; Year'!H:H)</f>
        <v>0</v>
      </c>
      <c r="F129" s="10">
        <f t="shared" si="1"/>
        <v>0</v>
      </c>
    </row>
    <row r="130" spans="2:6" hidden="1">
      <c r="B130" s="9">
        <v>3660</v>
      </c>
      <c r="C130" s="20" t="str">
        <f>_xlfn.IFNA(VLOOKUP(B130,'Account List'!A:D,4,FALSE),"")</f>
        <v/>
      </c>
      <c r="D130" s="10">
        <f>SUMIF('Month &amp; Year'!D:D,Summary!B130,'Month &amp; Year'!G:G)</f>
        <v>0</v>
      </c>
      <c r="E130" s="10">
        <f>SUMIF('Month &amp; Year'!D:D,Summary!B130,'Month &amp; Year'!H:H)</f>
        <v>0</v>
      </c>
      <c r="F130" s="10">
        <f t="shared" si="1"/>
        <v>0</v>
      </c>
    </row>
    <row r="131" spans="2:6" hidden="1">
      <c r="B131" s="9">
        <v>3670</v>
      </c>
      <c r="C131" s="20" t="str">
        <f>_xlfn.IFNA(VLOOKUP(B131,'Account List'!A:D,4,FALSE),"")</f>
        <v/>
      </c>
      <c r="D131" s="10">
        <f>SUMIF('Month &amp; Year'!D:D,Summary!B131,'Month &amp; Year'!G:G)</f>
        <v>0</v>
      </c>
      <c r="E131" s="10">
        <f>SUMIF('Month &amp; Year'!D:D,Summary!B131,'Month &amp; Year'!H:H)</f>
        <v>0</v>
      </c>
      <c r="F131" s="10">
        <f t="shared" si="1"/>
        <v>0</v>
      </c>
    </row>
    <row r="132" spans="2:6" hidden="1">
      <c r="B132" s="9">
        <v>3680</v>
      </c>
      <c r="C132" s="20" t="str">
        <f>_xlfn.IFNA(VLOOKUP(B132,'Account List'!A:D,4,FALSE),"")</f>
        <v/>
      </c>
      <c r="D132" s="10">
        <f>SUMIF('Month &amp; Year'!D:D,Summary!B132,'Month &amp; Year'!G:G)</f>
        <v>0</v>
      </c>
      <c r="E132" s="10">
        <f>SUMIF('Month &amp; Year'!D:D,Summary!B132,'Month &amp; Year'!H:H)</f>
        <v>0</v>
      </c>
      <c r="F132" s="10">
        <f t="shared" si="1"/>
        <v>0</v>
      </c>
    </row>
    <row r="133" spans="2:6" hidden="1">
      <c r="B133" s="9">
        <v>3750</v>
      </c>
      <c r="C133" s="20" t="str">
        <f>_xlfn.IFNA(VLOOKUP(B133,'Account List'!A:D,4,FALSE),"")</f>
        <v/>
      </c>
      <c r="D133" s="10">
        <f>SUMIF('Month &amp; Year'!D:D,Summary!B133,'Month &amp; Year'!G:G)</f>
        <v>0</v>
      </c>
      <c r="E133" s="10">
        <f>SUMIF('Month &amp; Year'!D:D,Summary!B133,'Month &amp; Year'!H:H)</f>
        <v>0</v>
      </c>
      <c r="F133" s="10">
        <f t="shared" si="1"/>
        <v>0</v>
      </c>
    </row>
    <row r="134" spans="2:6" hidden="1">
      <c r="B134" s="9">
        <v>3760</v>
      </c>
      <c r="C134" s="20" t="str">
        <f>_xlfn.IFNA(VLOOKUP(B134,'Account List'!A:D,4,FALSE),"")</f>
        <v/>
      </c>
      <c r="D134" s="10">
        <f>SUMIF('Month &amp; Year'!D:D,Summary!B134,'Month &amp; Year'!G:G)</f>
        <v>0</v>
      </c>
      <c r="E134" s="10">
        <f>SUMIF('Month &amp; Year'!D:D,Summary!B134,'Month &amp; Year'!H:H)</f>
        <v>0</v>
      </c>
      <c r="F134" s="10">
        <f t="shared" si="1"/>
        <v>0</v>
      </c>
    </row>
    <row r="135" spans="2:6" hidden="1">
      <c r="B135" s="9">
        <v>3770</v>
      </c>
      <c r="C135" s="20" t="str">
        <f>_xlfn.IFNA(VLOOKUP(B135,'Account List'!A:D,4,FALSE),"")</f>
        <v/>
      </c>
      <c r="D135" s="10">
        <f>SUMIF('Month &amp; Year'!D:D,Summary!B135,'Month &amp; Year'!G:G)</f>
        <v>0</v>
      </c>
      <c r="E135" s="10">
        <f>SUMIF('Month &amp; Year'!D:D,Summary!B135,'Month &amp; Year'!H:H)</f>
        <v>0</v>
      </c>
      <c r="F135" s="10">
        <f t="shared" si="1"/>
        <v>0</v>
      </c>
    </row>
    <row r="136" spans="2:6" hidden="1">
      <c r="B136" s="9">
        <v>3780</v>
      </c>
      <c r="C136" s="20" t="str">
        <f>_xlfn.IFNA(VLOOKUP(B136,'Account List'!A:D,4,FALSE),"")</f>
        <v/>
      </c>
      <c r="D136" s="10">
        <f>SUMIF('Month &amp; Year'!D:D,Summary!B136,'Month &amp; Year'!G:G)</f>
        <v>0</v>
      </c>
      <c r="E136" s="10">
        <f>SUMIF('Month &amp; Year'!D:D,Summary!B136,'Month &amp; Year'!H:H)</f>
        <v>0</v>
      </c>
      <c r="F136" s="10">
        <f t="shared" si="1"/>
        <v>0</v>
      </c>
    </row>
    <row r="137" spans="2:6" hidden="1">
      <c r="B137" s="9">
        <v>3810</v>
      </c>
      <c r="C137" s="20" t="str">
        <f>_xlfn.IFNA(VLOOKUP(B137,'Account List'!A:D,4,FALSE),"")</f>
        <v/>
      </c>
      <c r="D137" s="10">
        <f>SUMIF('Month &amp; Year'!D:D,Summary!B137,'Month &amp; Year'!G:G)</f>
        <v>0</v>
      </c>
      <c r="E137" s="10">
        <f>SUMIF('Month &amp; Year'!D:D,Summary!B137,'Month &amp; Year'!H:H)</f>
        <v>0</v>
      </c>
      <c r="F137" s="10">
        <f t="shared" ref="F137:F201" si="2">F136+D137-E137</f>
        <v>0</v>
      </c>
    </row>
    <row r="138" spans="2:6" hidden="1">
      <c r="B138" s="9">
        <v>3820</v>
      </c>
      <c r="C138" s="20" t="str">
        <f>_xlfn.IFNA(VLOOKUP(B138,'Account List'!A:D,4,FALSE),"")</f>
        <v/>
      </c>
      <c r="D138" s="10">
        <f>SUMIF('Month &amp; Year'!D:D,Summary!B138,'Month &amp; Year'!G:G)</f>
        <v>0</v>
      </c>
      <c r="E138" s="10">
        <f>SUMIF('Month &amp; Year'!D:D,Summary!B138,'Month &amp; Year'!H:H)</f>
        <v>0</v>
      </c>
      <c r="F138" s="10">
        <f t="shared" si="2"/>
        <v>0</v>
      </c>
    </row>
    <row r="139" spans="2:6" hidden="1">
      <c r="B139" s="9" t="s">
        <v>49</v>
      </c>
      <c r="C139" s="20" t="str">
        <f>_xlfn.IFNA(VLOOKUP(B139,'Account List'!A:D,4,FALSE),"")</f>
        <v>Rent - Graaff Reinet</v>
      </c>
      <c r="D139" s="10">
        <f>SUMIF('Month &amp; Year'!D:D,Summary!B139,'Month &amp; Year'!G:G)</f>
        <v>0</v>
      </c>
      <c r="E139" s="10">
        <f>SUMIF('Month &amp; Year'!D:D,Summary!B139,'Month &amp; Year'!H:H)</f>
        <v>0</v>
      </c>
      <c r="F139" s="10">
        <f t="shared" si="2"/>
        <v>0</v>
      </c>
    </row>
    <row r="140" spans="2:6" hidden="1">
      <c r="B140" s="9" t="s">
        <v>48</v>
      </c>
      <c r="C140" s="20" t="str">
        <f>_xlfn.IFNA(VLOOKUP(B140,'Account List'!A:D,4,FALSE),"")</f>
        <v>Rent - Vehicles</v>
      </c>
      <c r="D140" s="10">
        <f>SUMIF('Month &amp; Year'!D:D,Summary!B140,'Month &amp; Year'!G:G)</f>
        <v>0</v>
      </c>
      <c r="E140" s="10">
        <f>SUMIF('Month &amp; Year'!D:D,Summary!B140,'Month &amp; Year'!H:H)</f>
        <v>0</v>
      </c>
      <c r="F140" s="10">
        <f t="shared" si="2"/>
        <v>0</v>
      </c>
    </row>
    <row r="141" spans="2:6" hidden="1">
      <c r="B141" s="9" t="s">
        <v>47</v>
      </c>
      <c r="C141" s="20" t="str">
        <f>_xlfn.IFNA(VLOOKUP(B141,'Account List'!A:D,4,FALSE),"")</f>
        <v>Rent- Equipment</v>
      </c>
      <c r="D141" s="10">
        <f>SUMIF('Month &amp; Year'!D:D,Summary!B141,'Month &amp; Year'!G:G)</f>
        <v>0</v>
      </c>
      <c r="E141" s="10">
        <f>SUMIF('Month &amp; Year'!D:D,Summary!B141,'Month &amp; Year'!H:H)</f>
        <v>0</v>
      </c>
      <c r="F141" s="10">
        <f t="shared" si="2"/>
        <v>0</v>
      </c>
    </row>
    <row r="142" spans="2:6" hidden="1">
      <c r="B142" s="9" t="s">
        <v>46</v>
      </c>
      <c r="C142" s="20" t="str">
        <f>_xlfn.IFNA(VLOOKUP(B142,'Account List'!A:D,4,FALSE),"")</f>
        <v>Rent- Pretoria</v>
      </c>
      <c r="D142" s="10">
        <f>SUMIF('Month &amp; Year'!D:D,Summary!B142,'Month &amp; Year'!G:G)</f>
        <v>0</v>
      </c>
      <c r="E142" s="10">
        <f>SUMIF('Month &amp; Year'!D:D,Summary!B142,'Month &amp; Year'!H:H)</f>
        <v>0</v>
      </c>
      <c r="F142" s="10">
        <f t="shared" si="2"/>
        <v>0</v>
      </c>
    </row>
    <row r="143" spans="2:6" hidden="1">
      <c r="B143" s="9">
        <v>3850</v>
      </c>
      <c r="C143" s="20" t="str">
        <f>_xlfn.IFNA(VLOOKUP(B143,'Account List'!A:D,4,FALSE),"")</f>
        <v/>
      </c>
      <c r="D143" s="10">
        <f>SUMIF('Month &amp; Year'!D:D,Summary!B143,'Month &amp; Year'!G:G)</f>
        <v>0</v>
      </c>
      <c r="E143" s="10">
        <f>SUMIF('Month &amp; Year'!D:D,Summary!B143,'Month &amp; Year'!H:H)</f>
        <v>0</v>
      </c>
      <c r="F143" s="10">
        <f t="shared" si="2"/>
        <v>0</v>
      </c>
    </row>
    <row r="144" spans="2:6" hidden="1">
      <c r="B144" s="9">
        <v>3855</v>
      </c>
      <c r="C144" s="20" t="str">
        <f>_xlfn.IFNA(VLOOKUP(B144,'Account List'!A:D,4,FALSE),"")</f>
        <v/>
      </c>
      <c r="D144" s="10">
        <f>SUMIF('Month &amp; Year'!D:D,Summary!B144,'Month &amp; Year'!G:G)</f>
        <v>0</v>
      </c>
      <c r="E144" s="10">
        <f>SUMIF('Month &amp; Year'!D:D,Summary!B144,'Month &amp; Year'!H:H)</f>
        <v>0</v>
      </c>
      <c r="F144" s="10">
        <f t="shared" si="2"/>
        <v>0</v>
      </c>
    </row>
    <row r="145" spans="2:6">
      <c r="B145" s="9">
        <v>3860</v>
      </c>
      <c r="C145" s="20" t="str">
        <f>_xlfn.IFNA(VLOOKUP(B145,'Account List'!A:D,4,FALSE),"")</f>
        <v/>
      </c>
      <c r="D145" s="10">
        <f>SUMIF('Month &amp; Year'!D:D,Summary!B145,'Month &amp; Year'!G:G)</f>
        <v>0</v>
      </c>
      <c r="E145" s="10">
        <v>0</v>
      </c>
      <c r="F145" s="10">
        <f t="shared" si="2"/>
        <v>0</v>
      </c>
    </row>
    <row r="146" spans="2:6" hidden="1">
      <c r="B146" s="9" t="s">
        <v>43</v>
      </c>
      <c r="C146" s="20" t="str">
        <f>_xlfn.IFNA(VLOOKUP(B146,'Account List'!A:D,4,FALSE),"")</f>
        <v>Rep &amp; Maint - Equipment</v>
      </c>
      <c r="D146" s="10">
        <f>SUMIF('Month &amp; Year'!D:D,Summary!B146,'Month &amp; Year'!G:G)</f>
        <v>0</v>
      </c>
      <c r="E146" s="10">
        <f>SUMIF('Month &amp; Year'!D:D,Summary!B146,'Month &amp; Year'!H:H)</f>
        <v>0</v>
      </c>
      <c r="F146" s="10">
        <f t="shared" si="2"/>
        <v>0</v>
      </c>
    </row>
    <row r="147" spans="2:6" hidden="1">
      <c r="B147" s="9" t="s">
        <v>41</v>
      </c>
      <c r="C147" s="20" t="str">
        <f>_xlfn.IFNA(VLOOKUP(B147,'Account List'!A:D,4,FALSE),"")</f>
        <v>Rep &amp; Maint - Motor Vehicles</v>
      </c>
      <c r="D147" s="10">
        <f>SUMIF('Month &amp; Year'!D:D,Summary!B147,'Month &amp; Year'!G:G)</f>
        <v>0</v>
      </c>
      <c r="E147" s="10">
        <f>SUMIF('Month &amp; Year'!D:D,Summary!B147,'Month &amp; Year'!H:H)</f>
        <v>0</v>
      </c>
      <c r="F147" s="10">
        <f t="shared" si="2"/>
        <v>0</v>
      </c>
    </row>
    <row r="148" spans="2:6" hidden="1">
      <c r="B148" s="9" t="s">
        <v>39</v>
      </c>
      <c r="C148" s="20" t="str">
        <f>_xlfn.IFNA(VLOOKUP(B148,'Account List'!A:D,4,FALSE),"")</f>
        <v>Rep &amp; Maint - Other &amp; Building Rep</v>
      </c>
      <c r="D148" s="10">
        <f>SUMIF('Month &amp; Year'!D:D,Summary!B148,'Month &amp; Year'!G:G)</f>
        <v>0</v>
      </c>
      <c r="E148" s="10">
        <f>SUMIF('Month &amp; Year'!D:D,Summary!B148,'Month &amp; Year'!H:H)</f>
        <v>0</v>
      </c>
      <c r="F148" s="10">
        <f t="shared" si="2"/>
        <v>0</v>
      </c>
    </row>
    <row r="149" spans="2:6" hidden="1">
      <c r="B149" s="9" t="s">
        <v>37</v>
      </c>
      <c r="C149" s="20" t="str">
        <f>_xlfn.IFNA(VLOOKUP(B149,'Account List'!A:D,4,FALSE),"")</f>
        <v>Rep &amp; Maint - Isuzu</v>
      </c>
      <c r="D149" s="10">
        <f>SUMIF('Month &amp; Year'!D:D,Summary!B149,'Month &amp; Year'!G:G)</f>
        <v>0</v>
      </c>
      <c r="E149" s="10">
        <f>SUMIF('Month &amp; Year'!D:D,Summary!B149,'Month &amp; Year'!H:H)</f>
        <v>0</v>
      </c>
      <c r="F149" s="10">
        <f t="shared" si="2"/>
        <v>0</v>
      </c>
    </row>
    <row r="150" spans="2:6" hidden="1">
      <c r="B150" s="9" t="s">
        <v>36</v>
      </c>
      <c r="C150" s="20" t="str">
        <f>_xlfn.IFNA(VLOOKUP(B150,'Account List'!A:D,4,FALSE),"")</f>
        <v>Rep &amp; Maint - Hino</v>
      </c>
      <c r="D150" s="10">
        <f>SUMIF('Month &amp; Year'!D:D,Summary!B150,'Month &amp; Year'!G:G)</f>
        <v>0</v>
      </c>
      <c r="E150" s="10">
        <f>SUMIF('Month &amp; Year'!D:D,Summary!B150,'Month &amp; Year'!H:H)</f>
        <v>0</v>
      </c>
      <c r="F150" s="10">
        <f t="shared" si="2"/>
        <v>0</v>
      </c>
    </row>
    <row r="151" spans="2:6" hidden="1">
      <c r="B151" s="9" t="s">
        <v>35</v>
      </c>
      <c r="C151" s="20" t="str">
        <f>_xlfn.IFNA(VLOOKUP(B151,'Account List'!A:D,4,FALSE),"")</f>
        <v>Rep &amp; Maint - Volvo</v>
      </c>
      <c r="D151" s="10">
        <f>SUMIF('Month &amp; Year'!D:D,Summary!B151,'Month &amp; Year'!G:G)</f>
        <v>0</v>
      </c>
      <c r="E151" s="10">
        <f>SUMIF('Month &amp; Year'!D:D,Summary!B151,'Month &amp; Year'!H:H)</f>
        <v>0</v>
      </c>
      <c r="F151" s="10">
        <f t="shared" si="2"/>
        <v>0</v>
      </c>
    </row>
    <row r="152" spans="2:6" hidden="1">
      <c r="B152" s="9" t="s">
        <v>34</v>
      </c>
      <c r="C152" s="20" t="str">
        <f>_xlfn.IFNA(VLOOKUP(B152,'Account List'!A:D,4,FALSE),"")</f>
        <v>Rep &amp; Maint - Quantum</v>
      </c>
      <c r="D152" s="10">
        <f>SUMIF('Month &amp; Year'!D:D,Summary!B152,'Month &amp; Year'!G:G)</f>
        <v>0</v>
      </c>
      <c r="E152" s="10">
        <f>SUMIF('Month &amp; Year'!D:D,Summary!B152,'Month &amp; Year'!H:H)</f>
        <v>0</v>
      </c>
      <c r="F152" s="10">
        <f t="shared" si="2"/>
        <v>0</v>
      </c>
    </row>
    <row r="153" spans="2:6" hidden="1">
      <c r="B153" s="9" t="s">
        <v>33</v>
      </c>
      <c r="C153" s="20" t="str">
        <f>_xlfn.IFNA(VLOOKUP(B153,'Account List'!A:D,4,FALSE),"")</f>
        <v>Rep &amp; Maint - Pretoria Office</v>
      </c>
      <c r="D153" s="10">
        <f>SUMIF('Month &amp; Year'!D:D,Summary!B153,'Month &amp; Year'!G:G)</f>
        <v>0</v>
      </c>
      <c r="E153" s="10">
        <f>SUMIF('Month &amp; Year'!D:D,Summary!B153,'Month &amp; Year'!H:H)</f>
        <v>0</v>
      </c>
      <c r="F153" s="10">
        <f t="shared" si="2"/>
        <v>0</v>
      </c>
    </row>
    <row r="154" spans="2:6" hidden="1">
      <c r="B154" s="9" t="s">
        <v>31</v>
      </c>
      <c r="C154" s="20" t="str">
        <f>_xlfn.IFNA(VLOOKUP(B154,'Account List'!A:D,4,FALSE),"")</f>
        <v>Rep &amp; Maint - Yellow Star Trading</v>
      </c>
      <c r="D154" s="10">
        <f>SUMIF('Month &amp; Year'!D:D,Summary!B154,'Month &amp; Year'!G:G)</f>
        <v>0</v>
      </c>
      <c r="E154" s="10">
        <f>SUMIF('Month &amp; Year'!D:D,Summary!B154,'Month &amp; Year'!H:H)</f>
        <v>0</v>
      </c>
      <c r="F154" s="10">
        <f t="shared" si="2"/>
        <v>0</v>
      </c>
    </row>
    <row r="155" spans="2:6" hidden="1">
      <c r="B155" s="9" t="s">
        <v>29</v>
      </c>
      <c r="C155" s="20" t="str">
        <f>_xlfn.IFNA(VLOOKUP(B155,'Account List'!A:D,4,FALSE),"")</f>
        <v>Rep &amp; Maint - New Store</v>
      </c>
      <c r="D155" s="10">
        <f>SUMIF('Month &amp; Year'!D:D,Summary!B155,'Month &amp; Year'!G:G)</f>
        <v>0</v>
      </c>
      <c r="E155" s="10">
        <f>SUMIF('Month &amp; Year'!D:D,Summary!B155,'Month &amp; Year'!H:H)</f>
        <v>0</v>
      </c>
      <c r="F155" s="10">
        <f t="shared" si="2"/>
        <v>0</v>
      </c>
    </row>
    <row r="156" spans="2:6" hidden="1">
      <c r="B156" s="9" t="s">
        <v>27</v>
      </c>
      <c r="C156" s="20" t="str">
        <f>_xlfn.IFNA(VLOOKUP(B156,'Account List'!A:D,4,FALSE),"")</f>
        <v>Rep &amp; Maint: Brand Skade</v>
      </c>
      <c r="D156" s="10">
        <f>SUMIF('Month &amp; Year'!D:D,Summary!B156,'Month &amp; Year'!G:G)</f>
        <v>0</v>
      </c>
      <c r="E156" s="10">
        <f>SUMIF('Month &amp; Year'!D:D,Summary!B156,'Month &amp; Year'!H:H)</f>
        <v>0</v>
      </c>
      <c r="F156" s="10">
        <f t="shared" si="2"/>
        <v>0</v>
      </c>
    </row>
    <row r="157" spans="2:6" hidden="1">
      <c r="B157" s="9">
        <v>3900</v>
      </c>
      <c r="C157" s="20" t="str">
        <f>_xlfn.IFNA(VLOOKUP(B157,'Account List'!A:D,4,FALSE),"")</f>
        <v/>
      </c>
      <c r="D157" s="10">
        <f>SUMIF('Month &amp; Year'!D:D,Summary!B157,'Month &amp; Year'!G:G)</f>
        <v>0</v>
      </c>
      <c r="E157" s="10">
        <f>SUMIF('Month &amp; Year'!D:D,Summary!B157,'Month &amp; Year'!H:H)</f>
        <v>0</v>
      </c>
      <c r="F157" s="10">
        <f t="shared" si="2"/>
        <v>0</v>
      </c>
    </row>
    <row r="158" spans="2:6" hidden="1">
      <c r="B158" s="9">
        <v>3910</v>
      </c>
      <c r="C158" s="20" t="str">
        <f>_xlfn.IFNA(VLOOKUP(B158,'Account List'!A:D,4,FALSE),"")</f>
        <v/>
      </c>
      <c r="D158" s="10">
        <f>SUMIF('Month &amp; Year'!D:D,Summary!B158,'Month &amp; Year'!G:G)</f>
        <v>0</v>
      </c>
      <c r="E158" s="10">
        <f>SUMIF('Month &amp; Year'!D:D,Summary!B158,'Month &amp; Year'!H:H)</f>
        <v>0</v>
      </c>
      <c r="F158" s="10">
        <f t="shared" si="2"/>
        <v>0</v>
      </c>
    </row>
    <row r="159" spans="2:6">
      <c r="B159" s="9">
        <v>4000</v>
      </c>
      <c r="C159" s="20" t="str">
        <f>_xlfn.IFNA(VLOOKUP(B159,'Account List'!A:D,4,FALSE),"")</f>
        <v/>
      </c>
      <c r="D159" s="10">
        <f>SUMIF('Month &amp; Year'!D:D,Summary!B159,'Month &amp; Year'!G:G)</f>
        <v>0</v>
      </c>
      <c r="E159" s="10">
        <f>SUMIF('Month &amp; Year'!D:D,Summary!B159,'Month &amp; Year'!H:H)</f>
        <v>0</v>
      </c>
      <c r="F159" s="10">
        <f t="shared" si="2"/>
        <v>0</v>
      </c>
    </row>
    <row r="160" spans="2:6" hidden="1">
      <c r="B160" s="9" t="s">
        <v>204</v>
      </c>
      <c r="C160" s="20" t="s">
        <v>205</v>
      </c>
      <c r="D160" s="10"/>
      <c r="E160" s="10">
        <f>SUMIF('Month &amp; Year'!D:D,Summary!B160,'Month &amp; Year'!H:H)</f>
        <v>0</v>
      </c>
      <c r="F160" s="10">
        <f t="shared" si="2"/>
        <v>0</v>
      </c>
    </row>
    <row r="161" spans="2:6" hidden="1">
      <c r="B161" s="9">
        <v>4020</v>
      </c>
      <c r="C161" s="20" t="str">
        <f>_xlfn.IFNA(VLOOKUP(B161,'Account List'!A:D,4,FALSE),"")</f>
        <v/>
      </c>
      <c r="D161" s="10">
        <f>SUMIF('Month &amp; Year'!D:D,Summary!B161,'Month &amp; Year'!G:G)</f>
        <v>0</v>
      </c>
      <c r="E161" s="10">
        <f>SUMIF('Month &amp; Year'!D:D,Summary!B161,'Month &amp; Year'!H:H)</f>
        <v>0</v>
      </c>
      <c r="F161" s="10">
        <f t="shared" si="2"/>
        <v>0</v>
      </c>
    </row>
    <row r="162" spans="2:6">
      <c r="B162" s="9">
        <v>4050</v>
      </c>
      <c r="C162" s="20" t="str">
        <f>_xlfn.IFNA(VLOOKUP(B162,'Account List'!A:D,4,FALSE),"")</f>
        <v/>
      </c>
      <c r="D162" s="10">
        <f>SUMIF('Month &amp; Year'!D:D,Summary!B162,'Month &amp; Year'!G:G)</f>
        <v>0</v>
      </c>
      <c r="E162" s="10">
        <f>SUMIF('Month &amp; Year'!D:D,Summary!B162,'Month &amp; Year'!H:H)</f>
        <v>0</v>
      </c>
      <c r="F162" s="10">
        <f t="shared" si="2"/>
        <v>0</v>
      </c>
    </row>
    <row r="163" spans="2:6" hidden="1">
      <c r="B163" s="9">
        <v>4060</v>
      </c>
      <c r="C163" s="20" t="str">
        <f>_xlfn.IFNA(VLOOKUP(B163,'Account List'!A:D,4,FALSE),"")</f>
        <v/>
      </c>
      <c r="D163" s="10">
        <f>SUMIF('Month &amp; Year'!D:D,Summary!B163,'Month &amp; Year'!G:G)</f>
        <v>0</v>
      </c>
      <c r="E163" s="10">
        <f>SUMIF('Month &amp; Year'!D:D,Summary!B163,'Month &amp; Year'!H:H)</f>
        <v>0</v>
      </c>
      <c r="F163" s="10">
        <f t="shared" si="2"/>
        <v>0</v>
      </c>
    </row>
    <row r="164" spans="2:6" hidden="1">
      <c r="B164" s="9">
        <v>4080</v>
      </c>
      <c r="C164" s="20" t="str">
        <f>_xlfn.IFNA(VLOOKUP(B164,'Account List'!A:D,4,FALSE),"")</f>
        <v/>
      </c>
      <c r="D164" s="10">
        <f>SUMIF('Month &amp; Year'!D:D,Summary!B164,'Month &amp; Year'!G:G)</f>
        <v>0</v>
      </c>
      <c r="E164" s="10">
        <f>SUMIF('Month &amp; Year'!D:D,Summary!B164,'Month &amp; Year'!H:H)</f>
        <v>0</v>
      </c>
      <c r="F164" s="10">
        <f t="shared" si="2"/>
        <v>0</v>
      </c>
    </row>
    <row r="165" spans="2:6" hidden="1">
      <c r="B165" s="9">
        <v>4100</v>
      </c>
      <c r="C165" s="20" t="str">
        <f>_xlfn.IFNA(VLOOKUP(B165,'Account List'!A:D,4,FALSE),"")</f>
        <v/>
      </c>
      <c r="D165" s="10">
        <f>SUMIF('Month &amp; Year'!D:D,Summary!B165,'Month &amp; Year'!G:G)</f>
        <v>0</v>
      </c>
      <c r="E165" s="10">
        <f>SUMIF('Month &amp; Year'!D:D,Summary!B165,'Month &amp; Year'!H:H)</f>
        <v>0</v>
      </c>
      <c r="F165" s="10">
        <f t="shared" si="2"/>
        <v>0</v>
      </c>
    </row>
    <row r="166" spans="2:6" hidden="1">
      <c r="B166" s="9">
        <v>4250</v>
      </c>
      <c r="C166" s="20" t="str">
        <f>_xlfn.IFNA(VLOOKUP(B166,'Account List'!A:D,4,FALSE),"")</f>
        <v/>
      </c>
      <c r="D166" s="10">
        <f>SUMIF('Month &amp; Year'!D:D,Summary!B166,'Month &amp; Year'!G:G)</f>
        <v>0</v>
      </c>
      <c r="E166" s="10">
        <f>SUMIF('Month &amp; Year'!D:D,Summary!B166,'Month &amp; Year'!H:H)</f>
        <v>0</v>
      </c>
      <c r="F166" s="10">
        <f t="shared" si="2"/>
        <v>0</v>
      </c>
    </row>
    <row r="167" spans="2:6">
      <c r="B167" s="9">
        <v>4300</v>
      </c>
      <c r="C167" s="20" t="str">
        <f>_xlfn.IFNA(VLOOKUP(B167,'Account List'!A:D,4,FALSE),"")</f>
        <v/>
      </c>
      <c r="D167" s="10">
        <f>SUMIF('Month &amp; Year'!D:D,Summary!B167,'Month &amp; Year'!G:G)</f>
        <v>0</v>
      </c>
      <c r="E167" s="10">
        <f>SUMIF('Month &amp; Year'!D:D,Summary!B167,'Month &amp; Year'!H:H)</f>
        <v>0</v>
      </c>
      <c r="F167" s="10">
        <f t="shared" si="2"/>
        <v>0</v>
      </c>
    </row>
    <row r="168" spans="2:6" hidden="1">
      <c r="B168" s="9">
        <v>4350</v>
      </c>
      <c r="C168" s="20" t="str">
        <f>_xlfn.IFNA(VLOOKUP(B168,'Account List'!A:D,4,FALSE),"")</f>
        <v/>
      </c>
      <c r="D168" s="10">
        <f>SUMIF('Month &amp; Year'!D:D,Summary!B168,'Month &amp; Year'!G:G)</f>
        <v>0</v>
      </c>
      <c r="E168" s="10">
        <f>SUMIF('Month &amp; Year'!D:D,Summary!B168,'Month &amp; Year'!H:H)</f>
        <v>0</v>
      </c>
      <c r="F168" s="10">
        <f t="shared" si="2"/>
        <v>0</v>
      </c>
    </row>
    <row r="169" spans="2:6" hidden="1">
      <c r="B169" s="9">
        <v>4380</v>
      </c>
      <c r="C169" s="20" t="str">
        <f>_xlfn.IFNA(VLOOKUP(B169,'Account List'!A:D,4,FALSE),"")</f>
        <v/>
      </c>
      <c r="D169" s="10">
        <f>SUMIF('Month &amp; Year'!D:D,Summary!B169,'Month &amp; Year'!G:G)</f>
        <v>0</v>
      </c>
      <c r="E169" s="10">
        <f>SUMIF('Month &amp; Year'!D:D,Summary!B169,'Month &amp; Year'!H:H)</f>
        <v>0</v>
      </c>
      <c r="F169" s="10">
        <f t="shared" si="2"/>
        <v>0</v>
      </c>
    </row>
    <row r="170" spans="2:6" hidden="1">
      <c r="B170" s="9">
        <v>4400</v>
      </c>
      <c r="C170" s="20" t="str">
        <f>_xlfn.IFNA(VLOOKUP(B170,'Account List'!A:D,4,FALSE),"")</f>
        <v/>
      </c>
      <c r="D170" s="10">
        <f>SUMIF('Month &amp; Year'!D:D,Summary!B170,'Month &amp; Year'!G:G)</f>
        <v>0</v>
      </c>
      <c r="E170" s="10">
        <f>SUMIF('Month &amp; Year'!D:D,Summary!B170,'Month &amp; Year'!H:H)</f>
        <v>0</v>
      </c>
      <c r="F170" s="10">
        <f t="shared" si="2"/>
        <v>0</v>
      </c>
    </row>
    <row r="171" spans="2:6" hidden="1">
      <c r="B171" s="9">
        <v>4480</v>
      </c>
      <c r="C171" s="20" t="str">
        <f>_xlfn.IFNA(VLOOKUP(B171,'Account List'!A:D,4,FALSE),"")</f>
        <v/>
      </c>
      <c r="D171" s="10">
        <f>SUMIF('Month &amp; Year'!D:D,Summary!B171,'Month &amp; Year'!G:G)</f>
        <v>0</v>
      </c>
      <c r="E171" s="10">
        <f>SUMIF('Month &amp; Year'!D:D,Summary!B171,'Month &amp; Year'!H:H)</f>
        <v>0</v>
      </c>
      <c r="F171" s="10">
        <f t="shared" si="2"/>
        <v>0</v>
      </c>
    </row>
    <row r="172" spans="2:6" hidden="1">
      <c r="B172" s="9">
        <v>4500</v>
      </c>
      <c r="C172" s="20" t="str">
        <f>_xlfn.IFNA(VLOOKUP(B172,'Account List'!A:D,4,FALSE),"")</f>
        <v/>
      </c>
      <c r="D172" s="10">
        <f>SUMIF('Month &amp; Year'!D:D,Summary!B172,'Month &amp; Year'!G:G)</f>
        <v>0</v>
      </c>
      <c r="E172" s="10">
        <f>SUMIF('Month &amp; Year'!D:D,Summary!B172,'Month &amp; Year'!H:H)</f>
        <v>0</v>
      </c>
      <c r="F172" s="10">
        <f t="shared" si="2"/>
        <v>0</v>
      </c>
    </row>
    <row r="173" spans="2:6" hidden="1">
      <c r="B173" s="9" t="s">
        <v>24</v>
      </c>
      <c r="C173" s="20" t="str">
        <f>_xlfn.IFNA(VLOOKUP(B173,'Account List'!A:D,4,FALSE),"")</f>
        <v/>
      </c>
      <c r="D173" s="10">
        <f>SUMIF('Month &amp; Year'!D:D,Summary!B173,'Month &amp; Year'!G:G)</f>
        <v>0</v>
      </c>
      <c r="E173" s="10">
        <f>SUMIF('Month &amp; Year'!D:D,Summary!B173,'Month &amp; Year'!H:H)</f>
        <v>0</v>
      </c>
      <c r="F173" s="10">
        <f t="shared" si="2"/>
        <v>0</v>
      </c>
    </row>
    <row r="174" spans="2:6" hidden="1">
      <c r="B174" s="9" t="s">
        <v>23</v>
      </c>
      <c r="C174" s="20" t="str">
        <f>_xlfn.IFNA(VLOOKUP(B174,'Account List'!A:D,4,FALSE),"")</f>
        <v/>
      </c>
      <c r="D174" s="10">
        <f>SUMIF('Month &amp; Year'!D:D,Summary!B174,'Month &amp; Year'!G:G)</f>
        <v>0</v>
      </c>
      <c r="E174" s="10">
        <f>SUMIF('Month &amp; Year'!D:D,Summary!B174,'Month &amp; Year'!H:H)</f>
        <v>0</v>
      </c>
      <c r="F174" s="10">
        <f t="shared" si="2"/>
        <v>0</v>
      </c>
    </row>
    <row r="175" spans="2:6" hidden="1">
      <c r="B175" s="9">
        <v>4800</v>
      </c>
      <c r="C175" s="20" t="str">
        <f>_xlfn.IFNA(VLOOKUP(B175,'Account List'!A:D,4,FALSE),"")</f>
        <v/>
      </c>
      <c r="D175" s="10">
        <f>SUMIF('Month &amp; Year'!D:D,Summary!B175,'Month &amp; Year'!G:G)</f>
        <v>0</v>
      </c>
      <c r="E175" s="10">
        <f>SUMIF('Month &amp; Year'!D:D,Summary!B175,'Month &amp; Year'!H:H)</f>
        <v>0</v>
      </c>
      <c r="F175" s="10">
        <f t="shared" si="2"/>
        <v>0</v>
      </c>
    </row>
    <row r="176" spans="2:6" hidden="1">
      <c r="B176" s="9">
        <v>4810</v>
      </c>
      <c r="C176" s="20" t="str">
        <f>_xlfn.IFNA(VLOOKUP(B176,'Account List'!A:D,4,FALSE),"")</f>
        <v/>
      </c>
      <c r="D176" s="10">
        <f>SUMIF('Month &amp; Year'!D:D,Summary!B176,'Month &amp; Year'!G:G)</f>
        <v>0</v>
      </c>
      <c r="E176" s="10">
        <f>SUMIF('Month &amp; Year'!D:D,Summary!B176,'Month &amp; Year'!H:H)</f>
        <v>0</v>
      </c>
      <c r="F176" s="10">
        <f t="shared" si="2"/>
        <v>0</v>
      </c>
    </row>
    <row r="177" spans="2:6" hidden="1">
      <c r="B177" s="9">
        <v>4820</v>
      </c>
      <c r="C177" s="20" t="str">
        <f>_xlfn.IFNA(VLOOKUP(B177,'Account List'!A:D,4,FALSE),"")</f>
        <v/>
      </c>
      <c r="D177" s="10">
        <f>SUMIF('Month &amp; Year'!D:D,Summary!B177,'Month &amp; Year'!G:G)</f>
        <v>0</v>
      </c>
      <c r="E177" s="10">
        <f>SUMIF('Month &amp; Year'!D:D,Summary!B177,'Month &amp; Year'!H:H)</f>
        <v>0</v>
      </c>
      <c r="F177" s="10">
        <f t="shared" si="2"/>
        <v>0</v>
      </c>
    </row>
    <row r="178" spans="2:6" hidden="1">
      <c r="B178" s="9">
        <v>4860</v>
      </c>
      <c r="C178" s="20" t="str">
        <f>_xlfn.IFNA(VLOOKUP(B178,'Account List'!A:D,4,FALSE),"")</f>
        <v/>
      </c>
      <c r="D178" s="10">
        <f>SUMIF('Month &amp; Year'!D:D,Summary!B178,'Month &amp; Year'!G:G)</f>
        <v>0</v>
      </c>
      <c r="E178" s="10">
        <f>SUMIF('Month &amp; Year'!D:D,Summary!B178,'Month &amp; Year'!H:H)</f>
        <v>0</v>
      </c>
      <c r="F178" s="10">
        <f t="shared" si="2"/>
        <v>0</v>
      </c>
    </row>
    <row r="179" spans="2:6" hidden="1">
      <c r="B179" s="9">
        <v>4870</v>
      </c>
      <c r="C179" s="20" t="str">
        <f>_xlfn.IFNA(VLOOKUP(B179,'Account List'!A:D,4,FALSE),"")</f>
        <v/>
      </c>
      <c r="D179" s="10">
        <f>SUMIF('Month &amp; Year'!D:D,Summary!B179,'Month &amp; Year'!G:G)</f>
        <v>0</v>
      </c>
      <c r="E179" s="10">
        <f>SUMIF('Month &amp; Year'!D:D,Summary!B179,'Month &amp; Year'!H:H)</f>
        <v>0</v>
      </c>
      <c r="F179" s="10">
        <f t="shared" si="2"/>
        <v>0</v>
      </c>
    </row>
    <row r="180" spans="2:6" hidden="1">
      <c r="B180" s="9">
        <v>4890</v>
      </c>
      <c r="C180" s="20" t="str">
        <f>_xlfn.IFNA(VLOOKUP(B180,'Account List'!A:D,4,FALSE),"")</f>
        <v/>
      </c>
      <c r="D180" s="10">
        <f>SUMIF('Month &amp; Year'!D:D,Summary!B180,'Month &amp; Year'!G:G)</f>
        <v>0</v>
      </c>
      <c r="E180" s="10">
        <f>SUMIF('Month &amp; Year'!D:D,Summary!B180,'Month &amp; Year'!H:H)</f>
        <v>0</v>
      </c>
      <c r="F180" s="10">
        <f t="shared" si="2"/>
        <v>0</v>
      </c>
    </row>
    <row r="181" spans="2:6" hidden="1">
      <c r="B181" s="9">
        <v>4910</v>
      </c>
      <c r="C181" s="20" t="str">
        <f>_xlfn.IFNA(VLOOKUP(B181,'Account List'!A:D,4,FALSE),"")</f>
        <v/>
      </c>
      <c r="D181" s="10">
        <f>SUMIF('Month &amp; Year'!D:D,Summary!B181,'Month &amp; Year'!G:G)</f>
        <v>0</v>
      </c>
      <c r="E181" s="10">
        <f>SUMIF('Month &amp; Year'!D:D,Summary!B181,'Month &amp; Year'!H:H)</f>
        <v>0</v>
      </c>
      <c r="F181" s="10">
        <f t="shared" si="2"/>
        <v>0</v>
      </c>
    </row>
    <row r="182" spans="2:6" hidden="1">
      <c r="B182" s="9">
        <v>4950</v>
      </c>
      <c r="C182" s="20" t="str">
        <f>_xlfn.IFNA(VLOOKUP(B182,'Account List'!A:D,4,FALSE),"")</f>
        <v/>
      </c>
      <c r="D182" s="10">
        <f>SUMIF('Month &amp; Year'!D:D,Summary!B182,'Month &amp; Year'!G:G)</f>
        <v>0</v>
      </c>
      <c r="E182" s="10">
        <f>SUMIF('Month &amp; Year'!D:D,Summary!B182,'Month &amp; Year'!H:H)</f>
        <v>0</v>
      </c>
      <c r="F182" s="10">
        <f t="shared" si="2"/>
        <v>0</v>
      </c>
    </row>
    <row r="183" spans="2:6" hidden="1">
      <c r="B183" s="9">
        <v>5000</v>
      </c>
      <c r="C183" s="20" t="str">
        <f>_xlfn.IFNA(VLOOKUP(B183,'Account List'!A:D,4,FALSE),"")</f>
        <v/>
      </c>
      <c r="D183" s="10">
        <f>SUMIF('Month &amp; Year'!D:D,Summary!B183,'Month &amp; Year'!G:G)</f>
        <v>0</v>
      </c>
      <c r="E183" s="10">
        <f>SUMIF('Month &amp; Year'!D:D,Summary!B183,'Month &amp; Year'!H:H)</f>
        <v>0</v>
      </c>
      <c r="F183" s="10">
        <f t="shared" si="2"/>
        <v>0</v>
      </c>
    </row>
    <row r="184" spans="2:6" hidden="1">
      <c r="B184" s="9">
        <v>5100</v>
      </c>
      <c r="C184" s="20" t="str">
        <f>_xlfn.IFNA(VLOOKUP(B184,'Account List'!A:D,4,FALSE),"")</f>
        <v/>
      </c>
      <c r="D184" s="10">
        <f>SUMIF('Month &amp; Year'!D:D,Summary!B184,'Month &amp; Year'!G:G)</f>
        <v>0</v>
      </c>
      <c r="E184" s="10">
        <f>SUMIF('Month &amp; Year'!D:D,Summary!B184,'Month &amp; Year'!H:H)</f>
        <v>0</v>
      </c>
      <c r="F184" s="10">
        <f t="shared" si="2"/>
        <v>0</v>
      </c>
    </row>
    <row r="185" spans="2:6" hidden="1">
      <c r="B185" s="9">
        <v>5110</v>
      </c>
      <c r="C185" s="20" t="str">
        <f>_xlfn.IFNA(VLOOKUP(B185,'Account List'!A:D,4,FALSE),"")</f>
        <v/>
      </c>
      <c r="D185" s="10">
        <f>SUMIF('Month &amp; Year'!D:D,Summary!B185,'Month &amp; Year'!G:G)</f>
        <v>0</v>
      </c>
      <c r="E185" s="10">
        <f>SUMIF('Month &amp; Year'!D:D,Summary!B185,'Month &amp; Year'!H:H)</f>
        <v>0</v>
      </c>
      <c r="F185" s="10">
        <f t="shared" si="2"/>
        <v>0</v>
      </c>
    </row>
    <row r="186" spans="2:6" hidden="1">
      <c r="B186" s="9">
        <v>5120</v>
      </c>
      <c r="C186" s="20" t="str">
        <f>_xlfn.IFNA(VLOOKUP(B186,'Account List'!A:D,4,FALSE),"")</f>
        <v/>
      </c>
      <c r="D186" s="10">
        <f>SUMIF('Month &amp; Year'!D:D,Summary!B186,'Month &amp; Year'!G:G)</f>
        <v>0</v>
      </c>
      <c r="E186" s="10">
        <f>SUMIF('Month &amp; Year'!D:D,Summary!B186,'Month &amp; Year'!H:H)</f>
        <v>0</v>
      </c>
      <c r="F186" s="10">
        <f t="shared" si="2"/>
        <v>0</v>
      </c>
    </row>
    <row r="187" spans="2:6" hidden="1">
      <c r="B187" s="9">
        <v>5300</v>
      </c>
      <c r="C187" s="20" t="str">
        <f>_xlfn.IFNA(VLOOKUP(B187,'Account List'!A:D,4,FALSE),"")</f>
        <v/>
      </c>
      <c r="D187" s="10">
        <f>SUMIF('Month &amp; Year'!D:D,Summary!B187,'Month &amp; Year'!G:G)</f>
        <v>0</v>
      </c>
      <c r="E187" s="10">
        <f>SUMIF('Month &amp; Year'!D:D,Summary!B187,'Month &amp; Year'!H:H)</f>
        <v>0</v>
      </c>
      <c r="F187" s="10">
        <f t="shared" si="2"/>
        <v>0</v>
      </c>
    </row>
    <row r="188" spans="2:6" hidden="1">
      <c r="B188" s="9">
        <v>5310</v>
      </c>
      <c r="C188" s="20" t="str">
        <f>_xlfn.IFNA(VLOOKUP(B188,'Account List'!A:D,4,FALSE),"")</f>
        <v/>
      </c>
      <c r="D188" s="10">
        <f>SUMIF('Month &amp; Year'!D:D,Summary!B188,'Month &amp; Year'!G:G)</f>
        <v>0</v>
      </c>
      <c r="E188" s="10">
        <f>SUMIF('Month &amp; Year'!D:D,Summary!B188,'Month &amp; Year'!H:H)</f>
        <v>0</v>
      </c>
      <c r="F188" s="10">
        <f t="shared" si="2"/>
        <v>0</v>
      </c>
    </row>
    <row r="189" spans="2:6" hidden="1">
      <c r="B189" s="9">
        <v>5400</v>
      </c>
      <c r="C189" s="20" t="str">
        <f>_xlfn.IFNA(VLOOKUP(B189,'Account List'!A:D,4,FALSE),"")</f>
        <v/>
      </c>
      <c r="D189" s="10">
        <f>SUMIF('Month &amp; Year'!D:D,Summary!B189,'Month &amp; Year'!G:G)</f>
        <v>0</v>
      </c>
      <c r="E189" s="10">
        <f>SUMIF('Month &amp; Year'!D:D,Summary!B189,'Month &amp; Year'!H:H)</f>
        <v>0</v>
      </c>
      <c r="F189" s="10">
        <f t="shared" si="2"/>
        <v>0</v>
      </c>
    </row>
    <row r="190" spans="2:6" hidden="1">
      <c r="B190" s="9">
        <v>5410</v>
      </c>
      <c r="C190" s="20" t="str">
        <f>_xlfn.IFNA(VLOOKUP(B190,'Account List'!A:D,4,FALSE),"")</f>
        <v/>
      </c>
      <c r="D190" s="10">
        <f>SUMIF('Month &amp; Year'!D:D,Summary!B190,'Month &amp; Year'!G:G)</f>
        <v>0</v>
      </c>
      <c r="E190" s="10">
        <f>SUMIF('Month &amp; Year'!D:D,Summary!B190,'Month &amp; Year'!H:H)</f>
        <v>0</v>
      </c>
      <c r="F190" s="10">
        <f t="shared" si="2"/>
        <v>0</v>
      </c>
    </row>
    <row r="191" spans="2:6" hidden="1">
      <c r="B191" s="9">
        <v>5420</v>
      </c>
      <c r="C191" s="20" t="str">
        <f>_xlfn.IFNA(VLOOKUP(B191,'Account List'!A:D,4,FALSE),"")</f>
        <v/>
      </c>
      <c r="D191" s="10">
        <f>SUMIF('Month &amp; Year'!D:D,Summary!B191,'Month &amp; Year'!G:G)</f>
        <v>0</v>
      </c>
      <c r="E191" s="10">
        <f>SUMIF('Month &amp; Year'!D:D,Summary!B191,'Month &amp; Year'!H:H)</f>
        <v>0</v>
      </c>
      <c r="F191" s="10">
        <f t="shared" si="2"/>
        <v>0</v>
      </c>
    </row>
    <row r="192" spans="2:6" hidden="1">
      <c r="B192" s="9">
        <v>5440</v>
      </c>
      <c r="C192" s="20" t="str">
        <f>_xlfn.IFNA(VLOOKUP(B192,'Account List'!A:D,4,FALSE),"")</f>
        <v/>
      </c>
      <c r="D192" s="10">
        <f>SUMIF('Month &amp; Year'!D:D,Summary!B192,'Month &amp; Year'!G:G)</f>
        <v>0</v>
      </c>
      <c r="E192" s="10">
        <f>SUMIF('Month &amp; Year'!D:D,Summary!B192,'Month &amp; Year'!H:H)</f>
        <v>0</v>
      </c>
      <c r="F192" s="10">
        <f t="shared" si="2"/>
        <v>0</v>
      </c>
    </row>
    <row r="193" spans="2:6" hidden="1">
      <c r="B193" s="9">
        <v>5460</v>
      </c>
      <c r="C193" s="20" t="str">
        <f>_xlfn.IFNA(VLOOKUP(B193,'Account List'!A:D,4,FALSE),"")</f>
        <v/>
      </c>
      <c r="D193" s="10">
        <f>SUMIF('Month &amp; Year'!D:D,Summary!B193,'Month &amp; Year'!G:G)</f>
        <v>0</v>
      </c>
      <c r="E193" s="10">
        <f>SUMIF('Month &amp; Year'!D:D,Summary!B193,'Month &amp; Year'!H:H)</f>
        <v>0</v>
      </c>
      <c r="F193" s="10">
        <f t="shared" si="2"/>
        <v>0</v>
      </c>
    </row>
    <row r="194" spans="2:6" hidden="1">
      <c r="B194" s="9">
        <v>5480</v>
      </c>
      <c r="C194" s="20" t="str">
        <f>_xlfn.IFNA(VLOOKUP(B194,'Account List'!A:D,4,FALSE),"")</f>
        <v/>
      </c>
      <c r="D194" s="10">
        <f>SUMIF('Month &amp; Year'!D:D,Summary!B194,'Month &amp; Year'!G:G)</f>
        <v>0</v>
      </c>
      <c r="E194" s="10">
        <f>SUMIF('Month &amp; Year'!D:D,Summary!B194,'Month &amp; Year'!H:H)</f>
        <v>0</v>
      </c>
      <c r="F194" s="10">
        <f t="shared" si="2"/>
        <v>0</v>
      </c>
    </row>
    <row r="195" spans="2:6" hidden="1">
      <c r="B195" s="9">
        <v>5500</v>
      </c>
      <c r="C195" s="20" t="str">
        <f>_xlfn.IFNA(VLOOKUP(B195,'Account List'!A:D,4,FALSE),"")</f>
        <v/>
      </c>
      <c r="D195" s="10">
        <f>SUMIF('Month &amp; Year'!D:D,Summary!B195,'Month &amp; Year'!G:G)</f>
        <v>0</v>
      </c>
      <c r="E195" s="10">
        <f>SUMIF('Month &amp; Year'!D:D,Summary!B195,'Month &amp; Year'!H:H)</f>
        <v>0</v>
      </c>
      <c r="F195" s="10">
        <f t="shared" si="2"/>
        <v>0</v>
      </c>
    </row>
    <row r="196" spans="2:6" hidden="1">
      <c r="B196" s="9">
        <v>5501</v>
      </c>
      <c r="C196" s="20" t="str">
        <f>_xlfn.IFNA(VLOOKUP(B196,'Account List'!A:D,4,FALSE),"")</f>
        <v/>
      </c>
      <c r="D196" s="10">
        <f>SUMIF('Month &amp; Year'!D:D,Summary!B196,'Month &amp; Year'!G:G)</f>
        <v>0</v>
      </c>
      <c r="E196" s="10">
        <f>SUMIF('Month &amp; Year'!D:D,Summary!B196,'Month &amp; Year'!H:H)</f>
        <v>0</v>
      </c>
      <c r="F196" s="10">
        <f t="shared" si="2"/>
        <v>0</v>
      </c>
    </row>
    <row r="197" spans="2:6" hidden="1">
      <c r="B197" s="9">
        <v>5520</v>
      </c>
      <c r="C197" s="20" t="str">
        <f>_xlfn.IFNA(VLOOKUP(B197,'Account List'!A:D,4,FALSE),"")</f>
        <v/>
      </c>
      <c r="D197" s="10">
        <f>SUMIF('Month &amp; Year'!D:D,Summary!B197,'Month &amp; Year'!G:G)</f>
        <v>0</v>
      </c>
      <c r="E197" s="10">
        <f>SUMIF('Month &amp; Year'!D:D,Summary!B197,'Month &amp; Year'!H:H)</f>
        <v>0</v>
      </c>
      <c r="F197" s="10">
        <f t="shared" si="2"/>
        <v>0</v>
      </c>
    </row>
    <row r="198" spans="2:6" hidden="1">
      <c r="B198" s="9">
        <v>5521</v>
      </c>
      <c r="C198" s="20" t="str">
        <f>_xlfn.IFNA(VLOOKUP(B198,'Account List'!A:D,4,FALSE),"")</f>
        <v/>
      </c>
      <c r="D198" s="10">
        <f>SUMIF('Month &amp; Year'!D:D,Summary!B198,'Month &amp; Year'!G:G)</f>
        <v>0</v>
      </c>
      <c r="E198" s="10">
        <f>SUMIF('Month &amp; Year'!D:D,Summary!B198,'Month &amp; Year'!H:H)</f>
        <v>0</v>
      </c>
      <c r="F198" s="10">
        <f t="shared" si="2"/>
        <v>0</v>
      </c>
    </row>
    <row r="199" spans="2:6" hidden="1">
      <c r="B199" s="9">
        <v>5530</v>
      </c>
      <c r="C199" s="20" t="str">
        <f>_xlfn.IFNA(VLOOKUP(B199,'Account List'!A:D,4,FALSE),"")</f>
        <v/>
      </c>
      <c r="D199" s="10">
        <f>SUMIF('Month &amp; Year'!D:D,Summary!B199,'Month &amp; Year'!G:G)</f>
        <v>0</v>
      </c>
      <c r="E199" s="10">
        <f>SUMIF('Month &amp; Year'!D:D,Summary!B199,'Month &amp; Year'!H:H)</f>
        <v>0</v>
      </c>
      <c r="F199" s="10">
        <f t="shared" si="2"/>
        <v>0</v>
      </c>
    </row>
    <row r="200" spans="2:6" hidden="1">
      <c r="B200" s="9">
        <v>5535</v>
      </c>
      <c r="C200" s="20" t="str">
        <f>_xlfn.IFNA(VLOOKUP(B200,'Account List'!A:D,4,FALSE),"")</f>
        <v/>
      </c>
      <c r="D200" s="10">
        <f>SUMIF('Month &amp; Year'!D:D,Summary!B200,'Month &amp; Year'!G:G)</f>
        <v>0</v>
      </c>
      <c r="E200" s="10">
        <f>SUMIF('Month &amp; Year'!D:D,Summary!B200,'Month &amp; Year'!H:H)</f>
        <v>0</v>
      </c>
      <c r="F200" s="10">
        <f t="shared" si="2"/>
        <v>0</v>
      </c>
    </row>
    <row r="201" spans="2:6" hidden="1">
      <c r="B201" s="9">
        <v>5540</v>
      </c>
      <c r="C201" s="20" t="str">
        <f>_xlfn.IFNA(VLOOKUP(B201,'Account List'!A:D,4,FALSE),"")</f>
        <v/>
      </c>
      <c r="D201" s="10">
        <f>SUMIF('Month &amp; Year'!D:D,Summary!B201,'Month &amp; Year'!G:G)</f>
        <v>0</v>
      </c>
      <c r="E201" s="10">
        <f>SUMIF('Month &amp; Year'!D:D,Summary!B201,'Month &amp; Year'!H:H)</f>
        <v>0</v>
      </c>
      <c r="F201" s="10">
        <f t="shared" si="2"/>
        <v>0</v>
      </c>
    </row>
    <row r="202" spans="2:6" hidden="1">
      <c r="B202" s="9">
        <v>5560</v>
      </c>
      <c r="C202" s="20" t="str">
        <f>_xlfn.IFNA(VLOOKUP(B202,'Account List'!A:D,4,FALSE),"")</f>
        <v/>
      </c>
      <c r="D202" s="10">
        <f>SUMIF('Month &amp; Year'!D:D,Summary!B202,'Month &amp; Year'!G:G)</f>
        <v>0</v>
      </c>
      <c r="E202" s="10">
        <f>SUMIF('Month &amp; Year'!D:D,Summary!B202,'Month &amp; Year'!H:H)</f>
        <v>0</v>
      </c>
      <c r="F202" s="10">
        <f t="shared" ref="F202:F223" si="3">F201+D202-E202</f>
        <v>0</v>
      </c>
    </row>
    <row r="203" spans="2:6" hidden="1">
      <c r="B203" s="9">
        <v>5561</v>
      </c>
      <c r="C203" s="20" t="str">
        <f>_xlfn.IFNA(VLOOKUP(B203,'Account List'!A:D,4,FALSE),"")</f>
        <v/>
      </c>
      <c r="D203" s="10">
        <f>SUMIF('Month &amp; Year'!D:D,Summary!B203,'Month &amp; Year'!G:G)</f>
        <v>0</v>
      </c>
      <c r="E203" s="10">
        <f>SUMIF('Month &amp; Year'!D:D,Summary!B203,'Month &amp; Year'!H:H)</f>
        <v>0</v>
      </c>
      <c r="F203" s="10">
        <f t="shared" si="3"/>
        <v>0</v>
      </c>
    </row>
    <row r="204" spans="2:6" hidden="1">
      <c r="B204" s="9">
        <v>5562</v>
      </c>
      <c r="C204" s="20" t="str">
        <f>_xlfn.IFNA(VLOOKUP(B204,'Account List'!A:D,4,FALSE),"")</f>
        <v/>
      </c>
      <c r="D204" s="10">
        <f>SUMIF('Month &amp; Year'!D:D,Summary!B204,'Month &amp; Year'!G:G)</f>
        <v>0</v>
      </c>
      <c r="E204" s="10">
        <f>SUMIF('Month &amp; Year'!D:D,Summary!B204,'Month &amp; Year'!H:H)</f>
        <v>0</v>
      </c>
      <c r="F204" s="10">
        <f t="shared" si="3"/>
        <v>0</v>
      </c>
    </row>
    <row r="205" spans="2:6" hidden="1">
      <c r="B205" s="9">
        <v>5563</v>
      </c>
      <c r="C205" s="20" t="str">
        <f>_xlfn.IFNA(VLOOKUP(B205,'Account List'!A:D,4,FALSE),"")</f>
        <v/>
      </c>
      <c r="D205" s="10">
        <f>SUMIF('Month &amp; Year'!D:D,Summary!B205,'Month &amp; Year'!G:G)</f>
        <v>0</v>
      </c>
      <c r="E205" s="10">
        <f>SUMIF('Month &amp; Year'!D:D,Summary!B205,'Month &amp; Year'!H:H)</f>
        <v>0</v>
      </c>
      <c r="F205" s="10">
        <f t="shared" si="3"/>
        <v>0</v>
      </c>
    </row>
    <row r="206" spans="2:6" hidden="1">
      <c r="B206" s="9">
        <v>5564</v>
      </c>
      <c r="C206" s="20" t="str">
        <f>_xlfn.IFNA(VLOOKUP(B206,'Account List'!A:D,4,FALSE),"")</f>
        <v/>
      </c>
      <c r="D206" s="10">
        <f>SUMIF('Month &amp; Year'!D:D,Summary!B206,'Month &amp; Year'!G:G)</f>
        <v>0</v>
      </c>
      <c r="E206" s="10">
        <f>SUMIF('Month &amp; Year'!D:D,Summary!B206,'Month &amp; Year'!H:H)</f>
        <v>0</v>
      </c>
      <c r="F206" s="10">
        <f t="shared" si="3"/>
        <v>0</v>
      </c>
    </row>
    <row r="207" spans="2:6" hidden="1">
      <c r="B207" s="9">
        <v>5600</v>
      </c>
      <c r="C207" s="20" t="str">
        <f>_xlfn.IFNA(VLOOKUP(B207,'Account List'!A:D,4,FALSE),"")</f>
        <v/>
      </c>
      <c r="D207" s="10">
        <f>SUMIF('Month &amp; Year'!D:D,Summary!B207,'Month &amp; Year'!G:G)</f>
        <v>0</v>
      </c>
      <c r="E207" s="10">
        <f>SUMIF('Month &amp; Year'!D:D,Summary!B207,'Month &amp; Year'!H:H)</f>
        <v>0</v>
      </c>
      <c r="F207" s="10">
        <f t="shared" si="3"/>
        <v>0</v>
      </c>
    </row>
    <row r="208" spans="2:6" hidden="1">
      <c r="B208" s="9">
        <v>5566</v>
      </c>
      <c r="C208" s="20" t="str">
        <f>_xlfn.IFNA(VLOOKUP(B208,'Account List'!A:D,4,FALSE),"")</f>
        <v/>
      </c>
      <c r="D208" s="10">
        <f>SUMIF('Month &amp; Year'!D:D,Summary!B208,'Month &amp; Year'!G:G)</f>
        <v>0</v>
      </c>
      <c r="E208" s="10">
        <f>SUMIF('Month &amp; Year'!D:D,Summary!B208,'Month &amp; Year'!H:H)</f>
        <v>0</v>
      </c>
      <c r="F208" s="10">
        <f t="shared" si="3"/>
        <v>0</v>
      </c>
    </row>
    <row r="209" spans="2:6" hidden="1">
      <c r="B209" s="9">
        <v>5570</v>
      </c>
      <c r="C209" s="20" t="str">
        <f>_xlfn.IFNA(VLOOKUP(B209,'Account List'!A:D,4,FALSE),"")</f>
        <v/>
      </c>
      <c r="D209" s="10">
        <f>SUMIF('Month &amp; Year'!D:D,Summary!B209,'Month &amp; Year'!G:G)</f>
        <v>0</v>
      </c>
      <c r="E209" s="10">
        <f>SUMIF('Month &amp; Year'!D:D,Summary!B209,'Month &amp; Year'!H:H)</f>
        <v>0</v>
      </c>
      <c r="F209" s="10">
        <f t="shared" si="3"/>
        <v>0</v>
      </c>
    </row>
    <row r="210" spans="2:6" hidden="1">
      <c r="B210" s="9">
        <v>5575</v>
      </c>
      <c r="C210" s="20" t="str">
        <f>_xlfn.IFNA(VLOOKUP(B210,'Account List'!A:D,4,FALSE),"")</f>
        <v/>
      </c>
      <c r="D210" s="10">
        <f>SUMIF('Month &amp; Year'!D:D,Summary!B210,'Month &amp; Year'!G:G)</f>
        <v>0</v>
      </c>
      <c r="E210" s="10">
        <f>SUMIF('Month &amp; Year'!D:D,Summary!B210,'Month &amp; Year'!H:H)</f>
        <v>0</v>
      </c>
      <c r="F210" s="10">
        <f t="shared" si="3"/>
        <v>0</v>
      </c>
    </row>
    <row r="211" spans="2:6" hidden="1">
      <c r="B211" s="9">
        <v>5580</v>
      </c>
      <c r="C211" s="20" t="str">
        <f>_xlfn.IFNA(VLOOKUP(B211,'Account List'!A:D,4,FALSE),"")</f>
        <v/>
      </c>
      <c r="D211" s="10">
        <f>SUMIF('Month &amp; Year'!D:D,Summary!B211,'Month &amp; Year'!G:G)</f>
        <v>0</v>
      </c>
      <c r="E211" s="10">
        <f>SUMIF('Month &amp; Year'!D:D,Summary!B211,'Month &amp; Year'!H:H)</f>
        <v>0</v>
      </c>
      <c r="F211" s="10">
        <f t="shared" si="3"/>
        <v>0</v>
      </c>
    </row>
    <row r="212" spans="2:6" hidden="1">
      <c r="B212" s="9">
        <v>5585</v>
      </c>
      <c r="C212" s="20" t="str">
        <f>_xlfn.IFNA(VLOOKUP(B212,'Account List'!A:D,4,FALSE),"")</f>
        <v/>
      </c>
      <c r="D212" s="10">
        <f>SUMIF('Month &amp; Year'!D:D,Summary!B212,'Month &amp; Year'!G:G)</f>
        <v>0</v>
      </c>
      <c r="E212" s="10">
        <f>SUMIF('Month &amp; Year'!D:D,Summary!B212,'Month &amp; Year'!H:H)</f>
        <v>0</v>
      </c>
      <c r="F212" s="10">
        <f t="shared" si="3"/>
        <v>0</v>
      </c>
    </row>
    <row r="213" spans="2:6" hidden="1">
      <c r="B213" s="9">
        <v>5590</v>
      </c>
      <c r="C213" s="20" t="str">
        <f>_xlfn.IFNA(VLOOKUP(B213,'Account List'!A:D,4,FALSE),"")</f>
        <v/>
      </c>
      <c r="D213" s="10">
        <f>SUMIF('Month &amp; Year'!D:D,Summary!B213,'Month &amp; Year'!G:G)</f>
        <v>0</v>
      </c>
      <c r="E213" s="10">
        <f>SUMIF('Month &amp; Year'!D:D,Summary!B213,'Month &amp; Year'!H:H)</f>
        <v>0</v>
      </c>
      <c r="F213" s="10">
        <f t="shared" si="3"/>
        <v>0</v>
      </c>
    </row>
    <row r="214" spans="2:6" hidden="1">
      <c r="B214" s="9">
        <v>5595</v>
      </c>
      <c r="C214" s="20" t="str">
        <f>_xlfn.IFNA(VLOOKUP(B214,'Account List'!A:D,4,FALSE),"")</f>
        <v/>
      </c>
      <c r="D214" s="10">
        <f>SUMIF('Month &amp; Year'!D:D,Summary!B214,'Month &amp; Year'!G:G)</f>
        <v>0</v>
      </c>
      <c r="E214" s="10">
        <f>SUMIF('Month &amp; Year'!D:D,Summary!B214,'Month &amp; Year'!H:H)</f>
        <v>0</v>
      </c>
      <c r="F214" s="10">
        <f t="shared" si="3"/>
        <v>0</v>
      </c>
    </row>
    <row r="215" spans="2:6" hidden="1">
      <c r="B215" s="9">
        <v>5605</v>
      </c>
      <c r="C215" s="20" t="str">
        <f>_xlfn.IFNA(VLOOKUP(B215,'Account List'!A:D,4,FALSE),"")</f>
        <v/>
      </c>
      <c r="D215" s="10">
        <f>SUMIF('Month &amp; Year'!D:D,Summary!B215,'Month &amp; Year'!G:G)</f>
        <v>0</v>
      </c>
      <c r="E215" s="10">
        <f>SUMIF('Month &amp; Year'!D:D,Summary!B215,'Month &amp; Year'!H:H)</f>
        <v>0</v>
      </c>
      <c r="F215" s="10">
        <f t="shared" si="3"/>
        <v>0</v>
      </c>
    </row>
    <row r="216" spans="2:6" hidden="1">
      <c r="B216" s="9">
        <v>5609</v>
      </c>
      <c r="C216" s="20" t="str">
        <f>_xlfn.IFNA(VLOOKUP(B216,'Account List'!A:D,4,FALSE),"")</f>
        <v/>
      </c>
      <c r="D216" s="10">
        <f>SUMIF('Month &amp; Year'!D:D,Summary!B216,'Month &amp; Year'!G:G)</f>
        <v>0</v>
      </c>
      <c r="E216" s="10">
        <f>SUMIF('Month &amp; Year'!D:D,Summary!B216,'Month &amp; Year'!H:H)</f>
        <v>0</v>
      </c>
      <c r="F216" s="10">
        <f t="shared" si="3"/>
        <v>0</v>
      </c>
    </row>
    <row r="217" spans="2:6" hidden="1">
      <c r="B217" s="9">
        <v>5610</v>
      </c>
      <c r="C217" s="20" t="str">
        <f>_xlfn.IFNA(VLOOKUP(B217,'Account List'!A:D,4,FALSE),"")</f>
        <v/>
      </c>
      <c r="D217" s="10">
        <f>SUMIF('Month &amp; Year'!D:D,Summary!B217,'Month &amp; Year'!G:G)</f>
        <v>0</v>
      </c>
      <c r="E217" s="10">
        <f>SUMIF('Month &amp; Year'!D:D,Summary!B217,'Month &amp; Year'!H:H)</f>
        <v>0</v>
      </c>
      <c r="F217" s="10">
        <f t="shared" si="3"/>
        <v>0</v>
      </c>
    </row>
    <row r="218" spans="2:6" hidden="1">
      <c r="B218" s="9">
        <v>5620</v>
      </c>
      <c r="C218" s="20" t="str">
        <f>_xlfn.IFNA(VLOOKUP(B218,'Account List'!A:D,4,FALSE),"")</f>
        <v/>
      </c>
      <c r="D218" s="10">
        <f>SUMIF('Month &amp; Year'!D:D,Summary!B218,'Month &amp; Year'!G:G)</f>
        <v>0</v>
      </c>
      <c r="E218" s="10">
        <f>SUMIF('Month &amp; Year'!D:D,Summary!B218,'Month &amp; Year'!H:H)</f>
        <v>0</v>
      </c>
      <c r="F218" s="10">
        <f t="shared" si="3"/>
        <v>0</v>
      </c>
    </row>
    <row r="219" spans="2:6" hidden="1">
      <c r="B219" s="9">
        <v>5621</v>
      </c>
      <c r="C219" s="20" t="str">
        <f>_xlfn.IFNA(VLOOKUP(B219,'Account List'!A:D,4,FALSE),"")</f>
        <v/>
      </c>
      <c r="D219" s="10">
        <f>SUMIF('Month &amp; Year'!D:D,Summary!B219,'Month &amp; Year'!G:G)</f>
        <v>0</v>
      </c>
      <c r="E219" s="10">
        <f>SUMIF('Month &amp; Year'!D:D,Summary!B219,'Month &amp; Year'!H:H)</f>
        <v>0</v>
      </c>
      <c r="F219" s="10">
        <f t="shared" si="3"/>
        <v>0</v>
      </c>
    </row>
    <row r="220" spans="2:6" hidden="1">
      <c r="B220" s="9">
        <v>5800</v>
      </c>
      <c r="C220" s="20" t="str">
        <f>_xlfn.IFNA(VLOOKUP(B220,'Account List'!A:D,4,FALSE),"")</f>
        <v/>
      </c>
      <c r="D220" s="4">
        <v>0</v>
      </c>
      <c r="E220" s="4">
        <v>0</v>
      </c>
      <c r="F220" s="10">
        <f t="shared" si="3"/>
        <v>0</v>
      </c>
    </row>
    <row r="221" spans="2:6">
      <c r="B221" s="9">
        <v>5800</v>
      </c>
      <c r="C221" s="20" t="str">
        <f>_xlfn.IFNA(VLOOKUP(B221,'Account List'!A:D,4,FALSE),"")</f>
        <v/>
      </c>
      <c r="D221" s="4">
        <f>SUMIF('Month &amp; Year'!D:D,Summary!B221,'Month &amp; Year'!G:G)</f>
        <v>0</v>
      </c>
      <c r="E221" s="4">
        <f>SUMIF('Month &amp; Year'!D:D,Summary!B221,'Month &amp; Year'!H:H)</f>
        <v>0</v>
      </c>
      <c r="F221" s="10">
        <f t="shared" si="3"/>
        <v>0</v>
      </c>
    </row>
    <row r="222" spans="2:6" hidden="1">
      <c r="B222" s="37">
        <v>8400</v>
      </c>
      <c r="C222" s="20" t="str">
        <f>_xlfn.IFNA(VLOOKUP(B222,'Account List'!A:D,4,FALSE),"")</f>
        <v/>
      </c>
      <c r="D222" s="4">
        <f>SUMIF('Month &amp; Year'!D:D,Summary!B222,'Month &amp; Year'!G:G)</f>
        <v>0</v>
      </c>
      <c r="E222" s="4">
        <f>SUMIF('Month &amp; Year'!D:D,Summary!B222,'Month &amp; Year'!H:H)</f>
        <v>0</v>
      </c>
      <c r="F222" s="10">
        <f t="shared" si="3"/>
        <v>0</v>
      </c>
    </row>
    <row r="223" spans="2:6" hidden="1">
      <c r="B223" s="37" t="s">
        <v>202</v>
      </c>
      <c r="C223" s="20" t="str">
        <f>_xlfn.IFNA(VLOOKUP(B223,'Account List'!A:D,4,FALSE),"")</f>
        <v/>
      </c>
      <c r="D223" s="4">
        <f>SUMIF('Month &amp; Year'!D:D,Summary!B223,'Month &amp; Year'!G:G)</f>
        <v>0</v>
      </c>
      <c r="E223" s="4">
        <f>SUMIF('Month &amp; Year'!D:D,Summary!B223,'Month &amp; Year'!H:H)</f>
        <v>0</v>
      </c>
      <c r="F223" s="10">
        <f t="shared" si="3"/>
        <v>0</v>
      </c>
    </row>
    <row r="224" spans="2:6">
      <c r="C224" s="20" t="str">
        <f>_xlfn.IFNA(VLOOKUP(B224,'Account List'!A:D,4,FALSE),"")</f>
        <v/>
      </c>
      <c r="D224" s="59">
        <f>SUM(D7:D223)</f>
        <v>0</v>
      </c>
      <c r="E224" s="59">
        <f>SUM(E7:E223)</f>
        <v>0</v>
      </c>
      <c r="F224" s="59"/>
    </row>
    <row r="225" spans="3:12">
      <c r="C225" s="20" t="str">
        <f>_xlfn.IFNA(VLOOKUP(B225,'Account List'!A:D,4,FALSE),"")</f>
        <v/>
      </c>
      <c r="F225" s="12" t="s">
        <v>197</v>
      </c>
    </row>
    <row r="226" spans="3:12" ht="15">
      <c r="C226" s="20" t="str">
        <f>_xlfn.IFNA(VLOOKUP(B226,'Account List'!A:D,4,FALSE),"")</f>
        <v/>
      </c>
      <c r="D226" s="15"/>
      <c r="E226" s="15"/>
      <c r="F226" s="58">
        <f>F6+D224-E224</f>
        <v>0</v>
      </c>
    </row>
    <row r="227" spans="3:12">
      <c r="L227" t="s">
        <v>197</v>
      </c>
    </row>
  </sheetData>
  <protectedRanges>
    <protectedRange sqref="D7:E224" name="Payments"/>
    <protectedRange sqref="F6" name="Opening Balance_2"/>
  </protectedRanges>
  <autoFilter ref="B4:F226" xr:uid="{EE7AAC08-F0C0-4EFB-8C8B-EA7689C5B34A}">
    <filterColumn colId="3">
      <filters blank="1">
        <filter val="1 700.00"/>
        <filter val="1 980.55"/>
        <filter val="1.00"/>
        <filter val="118 394.90"/>
        <filter val="3 120.00"/>
        <filter val="3 176.40"/>
        <filter val="500.00"/>
        <filter val="556.20"/>
        <filter val="9 905.75"/>
        <filter val="97 455.00"/>
      </filters>
    </filterColumn>
  </autoFilter>
  <mergeCells count="1">
    <mergeCell ref="B1:F1"/>
  </mergeCells>
  <pageMargins left="0.7" right="0.7" top="0.75" bottom="0.75" header="0.3" footer="0.3"/>
  <pageSetup paperSize="9" scale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'Account List'!$A:$A</xm:f>
          </x14:formula1>
          <xm:sqref>B7:B28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253"/>
  <sheetViews>
    <sheetView zoomScale="98" zoomScaleNormal="98" workbookViewId="0">
      <pane ySplit="1" topLeftCell="A4" activePane="bottomLeft" state="frozen"/>
      <selection pane="bottomLeft" activeCell="C10" sqref="C10"/>
    </sheetView>
  </sheetViews>
  <sheetFormatPr defaultColWidth="9.125" defaultRowHeight="14.25"/>
  <cols>
    <col min="1" max="1" width="1.75" style="41" customWidth="1"/>
    <col min="2" max="2" width="15.75" style="41" customWidth="1"/>
    <col min="3" max="3" width="80.125" style="56" customWidth="1"/>
    <col min="4" max="4" width="22.125" style="52" hidden="1" customWidth="1"/>
    <col min="5" max="5" width="45.375" style="52" hidden="1" customWidth="1"/>
    <col min="6" max="6" width="20.75" style="52" hidden="1" customWidth="1"/>
    <col min="7" max="8" width="17.75" style="57" customWidth="1"/>
    <col min="9" max="9" width="21" style="66" customWidth="1"/>
    <col min="10" max="10" width="14.75" style="52" customWidth="1"/>
    <col min="11" max="11" width="16.625" style="41" customWidth="1"/>
    <col min="12" max="12" width="10.75" style="57" customWidth="1"/>
    <col min="13" max="13" width="1.75" style="41" customWidth="1"/>
    <col min="14" max="14" width="13.875" style="41" bestFit="1" customWidth="1"/>
    <col min="15" max="15" width="14.625" style="41" bestFit="1" customWidth="1"/>
    <col min="16" max="16" width="10.25" style="41" bestFit="1" customWidth="1"/>
    <col min="17" max="17" width="9.125" style="41"/>
    <col min="18" max="18" width="10.25" style="41" bestFit="1" customWidth="1"/>
    <col min="19" max="16384" width="9.125" style="41"/>
  </cols>
  <sheetData>
    <row r="1" spans="2:20" ht="30">
      <c r="B1" s="71" t="s">
        <v>2</v>
      </c>
      <c r="C1" s="72" t="s">
        <v>182</v>
      </c>
      <c r="D1" s="73" t="s">
        <v>3</v>
      </c>
      <c r="E1" s="73" t="s">
        <v>4</v>
      </c>
      <c r="F1" s="74" t="s">
        <v>183</v>
      </c>
      <c r="G1" s="75" t="s">
        <v>459</v>
      </c>
      <c r="H1" s="75" t="s">
        <v>460</v>
      </c>
      <c r="I1" s="76" t="s">
        <v>5</v>
      </c>
      <c r="J1" s="39" t="s">
        <v>0</v>
      </c>
      <c r="K1" s="39" t="s">
        <v>186</v>
      </c>
      <c r="L1" s="40" t="s">
        <v>187</v>
      </c>
      <c r="R1" s="42"/>
      <c r="S1" s="42" t="s">
        <v>6</v>
      </c>
      <c r="T1" s="42" t="s">
        <v>7</v>
      </c>
    </row>
    <row r="2" spans="2:20" ht="15">
      <c r="B2" s="77" t="s">
        <v>1</v>
      </c>
      <c r="C2" s="78"/>
      <c r="D2" s="79"/>
      <c r="E2" s="79"/>
      <c r="F2" s="79"/>
      <c r="G2" s="80"/>
      <c r="H2" s="80" t="s">
        <v>197</v>
      </c>
      <c r="I2" s="81">
        <v>0</v>
      </c>
      <c r="J2" s="43"/>
      <c r="K2" s="44"/>
      <c r="L2" s="45"/>
      <c r="R2" s="42"/>
      <c r="S2" s="42" t="s">
        <v>8</v>
      </c>
      <c r="T2" s="42" t="s">
        <v>9</v>
      </c>
    </row>
    <row r="3" spans="2:20" ht="15">
      <c r="B3" s="82"/>
      <c r="C3" s="83" t="s">
        <v>461</v>
      </c>
      <c r="D3" s="84"/>
      <c r="E3" s="84"/>
      <c r="F3" s="85"/>
      <c r="G3" s="86"/>
      <c r="H3" s="87"/>
      <c r="I3" s="88">
        <f>I2+G3-H3</f>
        <v>0</v>
      </c>
      <c r="J3" s="46"/>
      <c r="K3" s="47"/>
      <c r="L3" s="48"/>
      <c r="N3" s="60"/>
      <c r="R3" s="42"/>
      <c r="S3" s="42"/>
      <c r="T3" s="42" t="s">
        <v>11</v>
      </c>
    </row>
    <row r="4" spans="2:20" ht="14.25" customHeight="1">
      <c r="B4" s="82"/>
      <c r="C4" s="83"/>
      <c r="D4" s="84"/>
      <c r="E4" s="84"/>
      <c r="F4" s="85"/>
      <c r="G4" s="92"/>
      <c r="H4" s="87"/>
      <c r="I4" s="88">
        <f t="shared" ref="I4:I67" si="0">I3+G4-H4</f>
        <v>0</v>
      </c>
      <c r="J4" s="49"/>
      <c r="K4" s="50"/>
      <c r="L4" s="51"/>
      <c r="N4" s="60"/>
      <c r="O4" s="60"/>
    </row>
    <row r="5" spans="2:20" ht="14.25" customHeight="1">
      <c r="B5" s="82"/>
      <c r="C5" s="90"/>
      <c r="D5" s="84"/>
      <c r="E5" s="84"/>
      <c r="F5" s="85"/>
      <c r="G5" s="92"/>
      <c r="H5" s="87"/>
      <c r="I5" s="88">
        <f t="shared" si="0"/>
        <v>0</v>
      </c>
      <c r="J5" s="49"/>
      <c r="K5" s="50"/>
      <c r="L5" s="51"/>
      <c r="N5" s="60"/>
      <c r="O5" s="60"/>
    </row>
    <row r="6" spans="2:20" ht="14.25" customHeight="1">
      <c r="B6" s="82"/>
      <c r="C6" s="90"/>
      <c r="D6" s="84"/>
      <c r="E6" s="84"/>
      <c r="F6" s="85"/>
      <c r="G6" s="86"/>
      <c r="H6" s="87"/>
      <c r="I6" s="88">
        <f t="shared" si="0"/>
        <v>0</v>
      </c>
      <c r="J6" s="49"/>
      <c r="K6" s="50"/>
      <c r="L6" s="51"/>
      <c r="N6" s="60"/>
      <c r="O6" s="60"/>
    </row>
    <row r="7" spans="2:20" ht="14.25" customHeight="1">
      <c r="B7" s="82"/>
      <c r="C7" s="90"/>
      <c r="D7" s="84"/>
      <c r="E7" s="84"/>
      <c r="F7" s="85"/>
      <c r="G7" s="86"/>
      <c r="H7" s="87"/>
      <c r="I7" s="88">
        <f t="shared" si="0"/>
        <v>0</v>
      </c>
      <c r="J7" s="49"/>
      <c r="K7" s="50"/>
      <c r="L7" s="51"/>
      <c r="N7" s="60"/>
      <c r="O7" s="60"/>
    </row>
    <row r="8" spans="2:20" ht="14.25" customHeight="1">
      <c r="B8" s="82"/>
      <c r="C8" s="90"/>
      <c r="D8" s="84"/>
      <c r="E8" s="84"/>
      <c r="F8" s="85"/>
      <c r="G8" s="86"/>
      <c r="H8" s="87"/>
      <c r="I8" s="88">
        <f>I7+G8-H8</f>
        <v>0</v>
      </c>
      <c r="J8" s="49"/>
      <c r="K8" s="50"/>
      <c r="L8" s="51"/>
      <c r="N8" s="60"/>
      <c r="O8" s="60"/>
    </row>
    <row r="9" spans="2:20" ht="14.25" customHeight="1">
      <c r="B9" s="82"/>
      <c r="C9" s="90"/>
      <c r="D9" s="84"/>
      <c r="E9" s="84"/>
      <c r="F9" s="85"/>
      <c r="G9" s="86"/>
      <c r="H9" s="87"/>
      <c r="I9" s="88">
        <f>I8+G9-H9</f>
        <v>0</v>
      </c>
      <c r="J9" s="49"/>
      <c r="K9" s="50"/>
      <c r="L9" s="51"/>
      <c r="N9" s="60"/>
      <c r="O9" s="60"/>
    </row>
    <row r="10" spans="2:20" ht="14.25" customHeight="1">
      <c r="B10" s="82"/>
      <c r="C10" s="90"/>
      <c r="D10" s="84"/>
      <c r="E10" s="84"/>
      <c r="F10" s="85"/>
      <c r="G10" s="92"/>
      <c r="H10" s="87"/>
      <c r="I10" s="88">
        <f t="shared" si="0"/>
        <v>0</v>
      </c>
      <c r="J10" s="49"/>
      <c r="K10" s="50"/>
      <c r="L10" s="51"/>
      <c r="N10" s="60"/>
      <c r="O10" s="60"/>
    </row>
    <row r="11" spans="2:20" ht="14.25" customHeight="1">
      <c r="B11" s="82"/>
      <c r="C11" s="90"/>
      <c r="D11" s="84"/>
      <c r="E11" s="84"/>
      <c r="F11" s="85"/>
      <c r="G11" s="92"/>
      <c r="H11" s="87"/>
      <c r="I11" s="88">
        <f t="shared" si="0"/>
        <v>0</v>
      </c>
      <c r="J11" s="49"/>
      <c r="K11" s="50"/>
      <c r="L11" s="51"/>
      <c r="N11" s="60"/>
      <c r="O11" s="60"/>
    </row>
    <row r="12" spans="2:20" ht="14.25" customHeight="1">
      <c r="B12" s="82"/>
      <c r="C12" s="90"/>
      <c r="D12" s="84"/>
      <c r="E12" s="84"/>
      <c r="F12" s="85"/>
      <c r="G12" s="92"/>
      <c r="H12" s="87"/>
      <c r="I12" s="88">
        <f t="shared" si="0"/>
        <v>0</v>
      </c>
      <c r="J12" s="49"/>
      <c r="K12" s="50"/>
      <c r="L12" s="51"/>
      <c r="N12" s="60"/>
      <c r="O12" s="60"/>
    </row>
    <row r="13" spans="2:20" ht="14.25" customHeight="1">
      <c r="B13" s="82"/>
      <c r="C13" s="90"/>
      <c r="D13" s="84"/>
      <c r="E13" s="84"/>
      <c r="F13" s="85"/>
      <c r="G13" s="92"/>
      <c r="H13" s="87"/>
      <c r="I13" s="88">
        <f t="shared" si="0"/>
        <v>0</v>
      </c>
      <c r="J13" s="49"/>
      <c r="K13" s="50"/>
      <c r="L13" s="51"/>
      <c r="N13" s="60"/>
      <c r="O13" s="60"/>
    </row>
    <row r="14" spans="2:20" ht="14.25" customHeight="1">
      <c r="B14" s="82"/>
      <c r="C14" s="90"/>
      <c r="D14" s="84"/>
      <c r="E14" s="84"/>
      <c r="F14" s="85"/>
      <c r="G14" s="86"/>
      <c r="H14" s="87"/>
      <c r="I14" s="88">
        <f t="shared" si="0"/>
        <v>0</v>
      </c>
      <c r="J14" s="49"/>
      <c r="K14" s="50"/>
      <c r="L14" s="51"/>
      <c r="N14" s="60"/>
      <c r="O14" s="60"/>
    </row>
    <row r="15" spans="2:20" ht="14.25" customHeight="1">
      <c r="B15" s="82"/>
      <c r="C15" s="90"/>
      <c r="D15" s="84"/>
      <c r="E15" s="84"/>
      <c r="F15" s="85"/>
      <c r="G15" s="86"/>
      <c r="H15" s="87"/>
      <c r="I15" s="88">
        <f t="shared" si="0"/>
        <v>0</v>
      </c>
      <c r="J15" s="49"/>
      <c r="K15" s="50"/>
      <c r="L15" s="51"/>
      <c r="N15" s="60"/>
      <c r="O15" s="60"/>
    </row>
    <row r="16" spans="2:20" ht="14.25" customHeight="1">
      <c r="B16" s="82"/>
      <c r="C16" s="90"/>
      <c r="D16" s="84"/>
      <c r="E16" s="84"/>
      <c r="F16" s="85"/>
      <c r="G16" s="86"/>
      <c r="H16" s="87"/>
      <c r="I16" s="88">
        <f t="shared" si="0"/>
        <v>0</v>
      </c>
      <c r="J16" s="49"/>
      <c r="K16" s="50"/>
      <c r="L16" s="51"/>
      <c r="N16" s="60"/>
      <c r="O16" s="60"/>
    </row>
    <row r="17" spans="2:15" ht="14.25" customHeight="1">
      <c r="B17" s="82"/>
      <c r="C17" s="90"/>
      <c r="D17" s="84"/>
      <c r="E17" s="84"/>
      <c r="F17" s="85"/>
      <c r="G17" s="86"/>
      <c r="H17" s="87"/>
      <c r="I17" s="88">
        <f t="shared" si="0"/>
        <v>0</v>
      </c>
      <c r="J17" s="49"/>
      <c r="K17" s="50"/>
      <c r="L17" s="51"/>
      <c r="N17" s="60"/>
      <c r="O17" s="60"/>
    </row>
    <row r="18" spans="2:15" ht="14.25" customHeight="1">
      <c r="B18" s="82"/>
      <c r="C18" s="90"/>
      <c r="D18" s="84"/>
      <c r="E18" s="84"/>
      <c r="F18" s="85"/>
      <c r="G18" s="86"/>
      <c r="H18" s="91"/>
      <c r="I18" s="88">
        <f t="shared" si="0"/>
        <v>0</v>
      </c>
      <c r="J18" s="49"/>
      <c r="K18" s="50"/>
      <c r="L18" s="51"/>
      <c r="N18" s="60"/>
      <c r="O18" s="60"/>
    </row>
    <row r="19" spans="2:15" ht="14.25" customHeight="1">
      <c r="B19" s="82"/>
      <c r="C19" s="90"/>
      <c r="D19" s="84"/>
      <c r="E19" s="84"/>
      <c r="F19" s="85"/>
      <c r="G19" s="86"/>
      <c r="H19" s="87"/>
      <c r="I19" s="88">
        <f t="shared" si="0"/>
        <v>0</v>
      </c>
      <c r="J19" s="49"/>
      <c r="K19" s="50"/>
      <c r="L19" s="51"/>
      <c r="N19" s="60"/>
      <c r="O19" s="60"/>
    </row>
    <row r="20" spans="2:15" ht="14.25" customHeight="1">
      <c r="B20" s="82"/>
      <c r="C20" s="90"/>
      <c r="D20" s="84"/>
      <c r="E20" s="84"/>
      <c r="F20" s="85"/>
      <c r="G20" s="86"/>
      <c r="H20" s="87"/>
      <c r="I20" s="88">
        <f t="shared" si="0"/>
        <v>0</v>
      </c>
      <c r="J20" s="49"/>
      <c r="K20" s="50"/>
      <c r="L20" s="51"/>
      <c r="N20" s="60"/>
      <c r="O20" s="60"/>
    </row>
    <row r="21" spans="2:15" ht="14.25" customHeight="1">
      <c r="B21" s="82"/>
      <c r="C21" s="90"/>
      <c r="D21" s="84"/>
      <c r="E21" s="84"/>
      <c r="F21" s="85"/>
      <c r="G21" s="86"/>
      <c r="H21" s="87"/>
      <c r="I21" s="88">
        <f t="shared" si="0"/>
        <v>0</v>
      </c>
      <c r="J21" s="49"/>
      <c r="K21" s="50"/>
      <c r="L21" s="51"/>
      <c r="N21" s="60"/>
      <c r="O21" s="60"/>
    </row>
    <row r="22" spans="2:15" ht="14.25" customHeight="1">
      <c r="B22" s="82"/>
      <c r="C22" s="90"/>
      <c r="D22" s="84"/>
      <c r="E22" s="84"/>
      <c r="F22" s="85"/>
      <c r="G22" s="86"/>
      <c r="H22" s="87"/>
      <c r="I22" s="88">
        <f t="shared" si="0"/>
        <v>0</v>
      </c>
      <c r="J22" s="49"/>
      <c r="K22" s="50"/>
      <c r="L22" s="51"/>
      <c r="N22" s="60"/>
      <c r="O22" s="60"/>
    </row>
    <row r="23" spans="2:15" ht="14.25" customHeight="1">
      <c r="B23" s="82"/>
      <c r="C23" s="90"/>
      <c r="D23" s="84"/>
      <c r="E23" s="84"/>
      <c r="F23" s="85"/>
      <c r="G23" s="86"/>
      <c r="H23" s="87"/>
      <c r="I23" s="88">
        <f t="shared" si="0"/>
        <v>0</v>
      </c>
      <c r="J23" s="49"/>
      <c r="K23" s="50"/>
      <c r="L23" s="51"/>
      <c r="N23" s="60"/>
      <c r="O23" s="60"/>
    </row>
    <row r="24" spans="2:15" ht="14.25" customHeight="1">
      <c r="B24" s="82"/>
      <c r="C24" s="90"/>
      <c r="D24" s="84"/>
      <c r="E24" s="84"/>
      <c r="F24" s="85"/>
      <c r="G24" s="86"/>
      <c r="H24" s="87"/>
      <c r="I24" s="88">
        <f>I23+G24-H24</f>
        <v>0</v>
      </c>
      <c r="J24" s="49"/>
      <c r="K24" s="50"/>
      <c r="L24" s="51"/>
      <c r="N24" s="60"/>
      <c r="O24" s="60"/>
    </row>
    <row r="25" spans="2:15" ht="14.25" customHeight="1">
      <c r="B25" s="82"/>
      <c r="C25" s="90"/>
      <c r="D25" s="84"/>
      <c r="E25" s="84"/>
      <c r="F25" s="85"/>
      <c r="G25" s="86"/>
      <c r="H25" s="87"/>
      <c r="I25" s="88">
        <f t="shared" si="0"/>
        <v>0</v>
      </c>
      <c r="J25" s="49"/>
      <c r="K25" s="50"/>
      <c r="L25" s="51"/>
      <c r="N25" s="60"/>
      <c r="O25" s="60"/>
    </row>
    <row r="26" spans="2:15" ht="14.25" customHeight="1">
      <c r="B26" s="82"/>
      <c r="C26" s="90"/>
      <c r="D26" s="84"/>
      <c r="E26" s="84"/>
      <c r="F26" s="85"/>
      <c r="G26" s="86"/>
      <c r="H26" s="87"/>
      <c r="I26" s="88">
        <f t="shared" si="0"/>
        <v>0</v>
      </c>
      <c r="J26" s="49"/>
      <c r="K26" s="50"/>
      <c r="L26" s="51"/>
      <c r="N26" s="60"/>
      <c r="O26" s="60"/>
    </row>
    <row r="27" spans="2:15" ht="14.25" customHeight="1">
      <c r="B27" s="82"/>
      <c r="C27" s="90"/>
      <c r="D27" s="84"/>
      <c r="E27" s="84"/>
      <c r="F27" s="85"/>
      <c r="G27" s="86"/>
      <c r="H27" s="87"/>
      <c r="I27" s="88">
        <f t="shared" si="0"/>
        <v>0</v>
      </c>
      <c r="J27" s="49"/>
      <c r="K27" s="50"/>
      <c r="L27" s="51"/>
      <c r="N27" s="60"/>
      <c r="O27" s="60"/>
    </row>
    <row r="28" spans="2:15" ht="14.25" customHeight="1">
      <c r="B28" s="82"/>
      <c r="C28" s="90"/>
      <c r="D28" s="84"/>
      <c r="E28" s="84"/>
      <c r="F28" s="89"/>
      <c r="G28" s="86"/>
      <c r="H28" s="87"/>
      <c r="I28" s="88">
        <f t="shared" si="0"/>
        <v>0</v>
      </c>
      <c r="J28" s="49"/>
      <c r="K28" s="50"/>
      <c r="L28" s="51"/>
      <c r="N28" s="60"/>
      <c r="O28" s="60"/>
    </row>
    <row r="29" spans="2:15" ht="14.25" customHeight="1">
      <c r="B29" s="82"/>
      <c r="C29" s="90"/>
      <c r="D29" s="84"/>
      <c r="E29" s="84"/>
      <c r="F29" s="89"/>
      <c r="G29" s="86"/>
      <c r="H29" s="87"/>
      <c r="I29" s="88">
        <f t="shared" si="0"/>
        <v>0</v>
      </c>
      <c r="J29" s="49"/>
      <c r="K29" s="50"/>
      <c r="L29" s="51"/>
      <c r="N29" s="60"/>
      <c r="O29" s="60"/>
    </row>
    <row r="30" spans="2:15" ht="14.25" customHeight="1">
      <c r="B30" s="82"/>
      <c r="C30" s="90"/>
      <c r="D30" s="84"/>
      <c r="E30" s="84"/>
      <c r="F30" s="89"/>
      <c r="G30" s="86"/>
      <c r="H30" s="87"/>
      <c r="I30" s="88">
        <f t="shared" si="0"/>
        <v>0</v>
      </c>
      <c r="J30" s="49"/>
      <c r="K30" s="50"/>
      <c r="L30" s="51"/>
      <c r="N30" s="60"/>
      <c r="O30" s="60"/>
    </row>
    <row r="31" spans="2:15" ht="14.25" customHeight="1">
      <c r="B31" s="82"/>
      <c r="C31" s="90"/>
      <c r="D31" s="84"/>
      <c r="E31" s="84"/>
      <c r="F31" s="89"/>
      <c r="G31" s="86"/>
      <c r="H31" s="87"/>
      <c r="I31" s="88">
        <f t="shared" si="0"/>
        <v>0</v>
      </c>
      <c r="J31" s="49"/>
      <c r="K31" s="50"/>
      <c r="L31" s="51"/>
      <c r="N31" s="60"/>
      <c r="O31" s="60"/>
    </row>
    <row r="32" spans="2:15" ht="14.25" customHeight="1">
      <c r="B32" s="82"/>
      <c r="C32" s="90"/>
      <c r="D32" s="84"/>
      <c r="E32" s="84"/>
      <c r="F32" s="89"/>
      <c r="G32" s="86"/>
      <c r="H32" s="87"/>
      <c r="I32" s="88">
        <f t="shared" si="0"/>
        <v>0</v>
      </c>
      <c r="J32" s="49"/>
      <c r="K32" s="50"/>
      <c r="L32" s="51"/>
      <c r="N32" s="60"/>
      <c r="O32" s="60"/>
    </row>
    <row r="33" spans="2:15" ht="14.25" customHeight="1">
      <c r="B33" s="82"/>
      <c r="C33" s="90"/>
      <c r="D33" s="84"/>
      <c r="E33" s="84"/>
      <c r="F33" s="89"/>
      <c r="G33" s="86"/>
      <c r="H33" s="87"/>
      <c r="I33" s="88">
        <f t="shared" si="0"/>
        <v>0</v>
      </c>
      <c r="J33" s="49"/>
      <c r="K33" s="50"/>
      <c r="L33" s="51"/>
      <c r="N33" s="60"/>
      <c r="O33" s="60"/>
    </row>
    <row r="34" spans="2:15" ht="14.25" customHeight="1">
      <c r="B34" s="82"/>
      <c r="C34" s="90"/>
      <c r="D34" s="84"/>
      <c r="E34" s="84"/>
      <c r="F34" s="89"/>
      <c r="G34" s="86"/>
      <c r="H34" s="87"/>
      <c r="I34" s="88">
        <f t="shared" si="0"/>
        <v>0</v>
      </c>
      <c r="J34" s="49"/>
      <c r="K34" s="50"/>
      <c r="L34" s="51"/>
      <c r="N34" s="60"/>
      <c r="O34" s="60"/>
    </row>
    <row r="35" spans="2:15" ht="14.25" customHeight="1">
      <c r="B35" s="82"/>
      <c r="C35" s="90"/>
      <c r="D35" s="84"/>
      <c r="E35" s="84"/>
      <c r="F35" s="89"/>
      <c r="G35" s="86"/>
      <c r="H35" s="87"/>
      <c r="I35" s="88">
        <f t="shared" si="0"/>
        <v>0</v>
      </c>
      <c r="J35" s="49"/>
      <c r="K35" s="50"/>
      <c r="L35" s="51"/>
      <c r="N35" s="60"/>
      <c r="O35" s="60"/>
    </row>
    <row r="36" spans="2:15" ht="14.25" customHeight="1">
      <c r="B36" s="82"/>
      <c r="C36" s="90"/>
      <c r="D36" s="84"/>
      <c r="E36" s="84"/>
      <c r="F36" s="89"/>
      <c r="G36" s="86"/>
      <c r="H36" s="87"/>
      <c r="I36" s="88">
        <f t="shared" si="0"/>
        <v>0</v>
      </c>
      <c r="J36" s="49"/>
      <c r="K36" s="50"/>
      <c r="L36" s="51"/>
      <c r="N36" s="60"/>
      <c r="O36" s="60"/>
    </row>
    <row r="37" spans="2:15" ht="14.25" customHeight="1">
      <c r="B37" s="82"/>
      <c r="C37" s="90"/>
      <c r="D37" s="84"/>
      <c r="E37" s="84"/>
      <c r="F37" s="89"/>
      <c r="G37" s="86"/>
      <c r="H37" s="87"/>
      <c r="I37" s="88">
        <f t="shared" si="0"/>
        <v>0</v>
      </c>
      <c r="J37" s="49"/>
      <c r="K37" s="50"/>
      <c r="L37" s="51"/>
      <c r="N37" s="60"/>
      <c r="O37" s="60"/>
    </row>
    <row r="38" spans="2:15" ht="14.25" customHeight="1">
      <c r="B38" s="82"/>
      <c r="C38" s="90"/>
      <c r="D38" s="84"/>
      <c r="E38" s="84"/>
      <c r="F38" s="89"/>
      <c r="G38" s="86"/>
      <c r="H38" s="87"/>
      <c r="I38" s="88">
        <f t="shared" si="0"/>
        <v>0</v>
      </c>
      <c r="J38" s="49"/>
      <c r="K38" s="50"/>
      <c r="L38" s="51"/>
      <c r="N38" s="60"/>
      <c r="O38" s="60"/>
    </row>
    <row r="39" spans="2:15" ht="14.25" customHeight="1">
      <c r="B39" s="82"/>
      <c r="C39" s="90"/>
      <c r="D39" s="84"/>
      <c r="E39" s="84"/>
      <c r="F39" s="89"/>
      <c r="G39" s="86"/>
      <c r="H39" s="87"/>
      <c r="I39" s="88">
        <f>I38+G39-H39</f>
        <v>0</v>
      </c>
      <c r="J39" s="49"/>
      <c r="K39" s="50"/>
      <c r="L39" s="51"/>
      <c r="N39" s="60"/>
      <c r="O39" s="60"/>
    </row>
    <row r="40" spans="2:15" ht="14.25" customHeight="1">
      <c r="B40" s="82"/>
      <c r="C40" s="90"/>
      <c r="D40" s="84"/>
      <c r="E40" s="84"/>
      <c r="F40" s="89"/>
      <c r="G40" s="92"/>
      <c r="H40" s="93"/>
      <c r="I40" s="88">
        <f t="shared" si="0"/>
        <v>0</v>
      </c>
      <c r="J40" s="49"/>
      <c r="K40" s="50"/>
      <c r="L40" s="51"/>
      <c r="N40" s="60"/>
      <c r="O40" s="60"/>
    </row>
    <row r="41" spans="2:15" ht="14.25" customHeight="1">
      <c r="B41" s="82"/>
      <c r="C41" s="90"/>
      <c r="D41" s="84"/>
      <c r="E41" s="84"/>
      <c r="F41" s="89"/>
      <c r="G41" s="86"/>
      <c r="H41" s="87"/>
      <c r="I41" s="88">
        <f t="shared" si="0"/>
        <v>0</v>
      </c>
      <c r="J41" s="49"/>
      <c r="K41" s="50"/>
      <c r="L41" s="51"/>
      <c r="N41" s="60"/>
      <c r="O41" s="60"/>
    </row>
    <row r="42" spans="2:15" ht="14.25" customHeight="1">
      <c r="B42" s="82"/>
      <c r="C42" s="90"/>
      <c r="D42" s="84"/>
      <c r="E42" s="84"/>
      <c r="F42" s="89"/>
      <c r="G42" s="86"/>
      <c r="H42" s="87"/>
      <c r="I42" s="88">
        <f t="shared" si="0"/>
        <v>0</v>
      </c>
      <c r="J42" s="49"/>
      <c r="K42" s="50"/>
      <c r="L42" s="51"/>
      <c r="N42" s="60"/>
      <c r="O42" s="60"/>
    </row>
    <row r="43" spans="2:15" ht="14.25" customHeight="1">
      <c r="B43" s="82"/>
      <c r="C43" s="90"/>
      <c r="D43" s="84"/>
      <c r="E43" s="84"/>
      <c r="F43" s="89"/>
      <c r="G43" s="86"/>
      <c r="H43" s="87"/>
      <c r="I43" s="88">
        <f t="shared" si="0"/>
        <v>0</v>
      </c>
      <c r="J43" s="49"/>
      <c r="K43" s="50"/>
      <c r="L43" s="51"/>
      <c r="N43" s="60"/>
      <c r="O43" s="60"/>
    </row>
    <row r="44" spans="2:15" ht="14.25" customHeight="1">
      <c r="B44" s="82"/>
      <c r="C44" s="90"/>
      <c r="D44" s="84"/>
      <c r="E44" s="84"/>
      <c r="F44" s="89"/>
      <c r="G44" s="86"/>
      <c r="H44" s="87"/>
      <c r="I44" s="88">
        <f t="shared" si="0"/>
        <v>0</v>
      </c>
      <c r="J44" s="49"/>
      <c r="K44" s="50"/>
      <c r="L44" s="51"/>
      <c r="N44" s="60"/>
      <c r="O44" s="60"/>
    </row>
    <row r="45" spans="2:15" ht="14.25" customHeight="1">
      <c r="B45" s="82"/>
      <c r="C45" s="90"/>
      <c r="D45" s="84"/>
      <c r="E45" s="84"/>
      <c r="F45" s="89"/>
      <c r="G45" s="86"/>
      <c r="H45" s="87"/>
      <c r="I45" s="88">
        <f t="shared" si="0"/>
        <v>0</v>
      </c>
      <c r="J45" s="49"/>
      <c r="K45" s="50"/>
      <c r="L45" s="51"/>
      <c r="N45" s="60"/>
      <c r="O45" s="60"/>
    </row>
    <row r="46" spans="2:15" ht="14.25" customHeight="1">
      <c r="B46" s="82"/>
      <c r="C46" s="90"/>
      <c r="D46" s="84"/>
      <c r="E46" s="84"/>
      <c r="F46" s="89"/>
      <c r="G46" s="86"/>
      <c r="H46" s="87"/>
      <c r="I46" s="88">
        <f t="shared" si="0"/>
        <v>0</v>
      </c>
      <c r="J46" s="49"/>
      <c r="K46" s="50"/>
      <c r="L46" s="51"/>
      <c r="N46" s="60"/>
      <c r="O46" s="60"/>
    </row>
    <row r="47" spans="2:15" ht="14.25" customHeight="1">
      <c r="B47" s="82"/>
      <c r="C47" s="90"/>
      <c r="D47" s="84"/>
      <c r="E47" s="84"/>
      <c r="F47" s="89"/>
      <c r="G47" s="86"/>
      <c r="H47" s="87"/>
      <c r="I47" s="88">
        <f t="shared" si="0"/>
        <v>0</v>
      </c>
      <c r="J47" s="49"/>
      <c r="K47" s="50"/>
      <c r="L47" s="51"/>
      <c r="N47" s="60"/>
      <c r="O47" s="60"/>
    </row>
    <row r="48" spans="2:15" ht="14.25" customHeight="1">
      <c r="B48" s="82"/>
      <c r="C48" s="90"/>
      <c r="D48" s="84"/>
      <c r="E48" s="84"/>
      <c r="F48" s="89"/>
      <c r="G48" s="86"/>
      <c r="H48" s="87"/>
      <c r="I48" s="88">
        <f t="shared" si="0"/>
        <v>0</v>
      </c>
      <c r="J48" s="49"/>
      <c r="K48" s="50"/>
      <c r="L48" s="51"/>
      <c r="N48" s="60"/>
      <c r="O48" s="60"/>
    </row>
    <row r="49" spans="2:15" ht="14.25" customHeight="1">
      <c r="B49" s="82"/>
      <c r="C49" s="90"/>
      <c r="D49" s="84"/>
      <c r="E49" s="84"/>
      <c r="F49" s="89"/>
      <c r="G49" s="86"/>
      <c r="H49" s="87"/>
      <c r="I49" s="88">
        <f t="shared" si="0"/>
        <v>0</v>
      </c>
      <c r="J49" s="49"/>
      <c r="K49" s="50"/>
      <c r="L49" s="51"/>
      <c r="N49" s="60"/>
      <c r="O49" s="60"/>
    </row>
    <row r="50" spans="2:15" ht="14.25" customHeight="1">
      <c r="B50" s="82"/>
      <c r="C50" s="90"/>
      <c r="D50" s="84"/>
      <c r="E50" s="84"/>
      <c r="F50" s="89"/>
      <c r="G50" s="86"/>
      <c r="H50" s="87"/>
      <c r="I50" s="88">
        <f t="shared" si="0"/>
        <v>0</v>
      </c>
      <c r="J50" s="49"/>
      <c r="K50" s="50"/>
      <c r="L50" s="51"/>
      <c r="N50" s="60"/>
      <c r="O50" s="60"/>
    </row>
    <row r="51" spans="2:15" ht="14.25" customHeight="1">
      <c r="B51" s="82"/>
      <c r="C51" s="90"/>
      <c r="D51" s="84"/>
      <c r="E51" s="84"/>
      <c r="F51" s="89"/>
      <c r="G51" s="86"/>
      <c r="H51" s="87"/>
      <c r="I51" s="88">
        <f t="shared" si="0"/>
        <v>0</v>
      </c>
      <c r="J51" s="49"/>
      <c r="K51" s="50"/>
      <c r="L51" s="51"/>
      <c r="N51" s="60"/>
      <c r="O51" s="60"/>
    </row>
    <row r="52" spans="2:15" ht="14.25" customHeight="1">
      <c r="B52" s="82"/>
      <c r="C52" s="90"/>
      <c r="D52" s="84"/>
      <c r="E52" s="84"/>
      <c r="F52" s="89"/>
      <c r="G52" s="92"/>
      <c r="H52" s="87"/>
      <c r="I52" s="88">
        <f t="shared" si="0"/>
        <v>0</v>
      </c>
      <c r="J52" s="49"/>
      <c r="K52" s="50"/>
      <c r="L52" s="51"/>
      <c r="N52" s="60"/>
      <c r="O52" s="60"/>
    </row>
    <row r="53" spans="2:15" ht="14.25" customHeight="1">
      <c r="B53" s="82"/>
      <c r="C53" s="90"/>
      <c r="D53" s="84"/>
      <c r="E53" s="84"/>
      <c r="F53" s="89"/>
      <c r="G53" s="86"/>
      <c r="H53" s="87"/>
      <c r="I53" s="88">
        <f t="shared" si="0"/>
        <v>0</v>
      </c>
      <c r="J53" s="49"/>
      <c r="K53" s="50"/>
      <c r="L53" s="51"/>
      <c r="N53" s="60"/>
      <c r="O53" s="60"/>
    </row>
    <row r="54" spans="2:15" ht="14.25" customHeight="1">
      <c r="B54" s="82"/>
      <c r="C54" s="90"/>
      <c r="D54" s="84"/>
      <c r="E54" s="84"/>
      <c r="F54" s="89"/>
      <c r="G54" s="86"/>
      <c r="H54" s="87"/>
      <c r="I54" s="88">
        <f t="shared" si="0"/>
        <v>0</v>
      </c>
      <c r="J54" s="49"/>
      <c r="K54" s="50"/>
      <c r="L54" s="51"/>
      <c r="N54" s="60"/>
      <c r="O54" s="60"/>
    </row>
    <row r="55" spans="2:15" ht="14.25" customHeight="1">
      <c r="B55" s="82"/>
      <c r="C55" s="90"/>
      <c r="D55" s="84"/>
      <c r="E55" s="84"/>
      <c r="F55" s="89"/>
      <c r="G55" s="86"/>
      <c r="H55" s="87"/>
      <c r="I55" s="88">
        <f t="shared" si="0"/>
        <v>0</v>
      </c>
      <c r="J55" s="49"/>
      <c r="K55" s="50"/>
      <c r="L55" s="51"/>
      <c r="N55" s="60"/>
      <c r="O55" s="60"/>
    </row>
    <row r="56" spans="2:15" ht="14.25" customHeight="1">
      <c r="B56" s="82"/>
      <c r="C56" s="90"/>
      <c r="D56" s="84"/>
      <c r="E56" s="84"/>
      <c r="F56" s="89"/>
      <c r="G56" s="86"/>
      <c r="H56" s="87"/>
      <c r="I56" s="88">
        <f t="shared" si="0"/>
        <v>0</v>
      </c>
      <c r="J56" s="49"/>
      <c r="K56" s="50"/>
      <c r="L56" s="51"/>
      <c r="N56" s="60"/>
      <c r="O56" s="60"/>
    </row>
    <row r="57" spans="2:15" ht="14.25" customHeight="1">
      <c r="B57" s="82"/>
      <c r="C57" s="90"/>
      <c r="D57" s="84"/>
      <c r="E57" s="84"/>
      <c r="F57" s="89"/>
      <c r="G57" s="86"/>
      <c r="H57" s="87"/>
      <c r="I57" s="88">
        <f t="shared" si="0"/>
        <v>0</v>
      </c>
      <c r="J57" s="49"/>
      <c r="K57" s="50"/>
      <c r="L57" s="51"/>
      <c r="N57" s="60"/>
      <c r="O57" s="60"/>
    </row>
    <row r="58" spans="2:15" ht="14.25" customHeight="1">
      <c r="B58" s="82"/>
      <c r="C58" s="90"/>
      <c r="D58" s="84"/>
      <c r="E58" s="84"/>
      <c r="F58" s="89"/>
      <c r="G58" s="86"/>
      <c r="H58" s="87"/>
      <c r="I58" s="88">
        <f t="shared" si="0"/>
        <v>0</v>
      </c>
      <c r="J58" s="49"/>
      <c r="K58" s="50"/>
      <c r="L58" s="51"/>
      <c r="N58" s="60"/>
      <c r="O58" s="60"/>
    </row>
    <row r="59" spans="2:15" ht="14.25" customHeight="1">
      <c r="B59" s="82"/>
      <c r="C59" s="90"/>
      <c r="D59" s="84"/>
      <c r="E59" s="84"/>
      <c r="F59" s="89"/>
      <c r="G59" s="86"/>
      <c r="H59" s="87"/>
      <c r="I59" s="88">
        <f t="shared" si="0"/>
        <v>0</v>
      </c>
      <c r="J59" s="49"/>
      <c r="K59" s="50"/>
      <c r="L59" s="51"/>
      <c r="N59" s="60"/>
      <c r="O59" s="60"/>
    </row>
    <row r="60" spans="2:15" ht="14.25" customHeight="1">
      <c r="B60" s="82"/>
      <c r="C60" s="90"/>
      <c r="D60" s="84"/>
      <c r="E60" s="84"/>
      <c r="F60" s="89"/>
      <c r="G60" s="86"/>
      <c r="H60" s="87"/>
      <c r="I60" s="88">
        <f t="shared" si="0"/>
        <v>0</v>
      </c>
      <c r="J60" s="49"/>
      <c r="K60" s="50"/>
      <c r="L60" s="51"/>
      <c r="N60" s="60"/>
      <c r="O60" s="60"/>
    </row>
    <row r="61" spans="2:15" ht="14.25" customHeight="1">
      <c r="B61" s="82"/>
      <c r="C61" s="90"/>
      <c r="D61" s="84"/>
      <c r="E61" s="84"/>
      <c r="F61" s="89"/>
      <c r="G61" s="86"/>
      <c r="H61" s="87"/>
      <c r="I61" s="88">
        <f t="shared" si="0"/>
        <v>0</v>
      </c>
      <c r="J61" s="49"/>
      <c r="K61" s="50"/>
      <c r="L61" s="51"/>
      <c r="N61" s="60"/>
      <c r="O61" s="60"/>
    </row>
    <row r="62" spans="2:15" ht="14.25" customHeight="1">
      <c r="B62" s="82"/>
      <c r="C62" s="90"/>
      <c r="D62" s="84"/>
      <c r="E62" s="84"/>
      <c r="F62" s="89"/>
      <c r="G62" s="86"/>
      <c r="H62" s="87"/>
      <c r="I62" s="88">
        <f t="shared" si="0"/>
        <v>0</v>
      </c>
      <c r="J62" s="49"/>
      <c r="K62" s="50"/>
      <c r="L62" s="51"/>
      <c r="N62" s="60"/>
      <c r="O62" s="60"/>
    </row>
    <row r="63" spans="2:15" ht="14.25" customHeight="1">
      <c r="B63" s="82"/>
      <c r="C63" s="90"/>
      <c r="D63" s="84"/>
      <c r="E63" s="84"/>
      <c r="F63" s="89"/>
      <c r="G63" s="86"/>
      <c r="H63" s="87"/>
      <c r="I63" s="88">
        <f t="shared" si="0"/>
        <v>0</v>
      </c>
      <c r="J63" s="49"/>
      <c r="K63" s="50"/>
      <c r="L63" s="51"/>
      <c r="N63" s="60"/>
      <c r="O63" s="60"/>
    </row>
    <row r="64" spans="2:15" ht="14.25" customHeight="1">
      <c r="B64" s="82"/>
      <c r="C64" s="90"/>
      <c r="D64" s="84"/>
      <c r="E64" s="84"/>
      <c r="F64" s="89"/>
      <c r="G64" s="86"/>
      <c r="H64" s="87"/>
      <c r="I64" s="88">
        <f t="shared" si="0"/>
        <v>0</v>
      </c>
      <c r="J64" s="49"/>
      <c r="K64" s="50"/>
      <c r="L64" s="51"/>
      <c r="N64" s="60"/>
      <c r="O64" s="60"/>
    </row>
    <row r="65" spans="2:15" ht="14.25" customHeight="1">
      <c r="B65" s="82"/>
      <c r="C65" s="90"/>
      <c r="D65" s="84"/>
      <c r="E65" s="84"/>
      <c r="F65" s="89"/>
      <c r="G65" s="86"/>
      <c r="H65" s="87"/>
      <c r="I65" s="88">
        <f t="shared" si="0"/>
        <v>0</v>
      </c>
      <c r="J65" s="49"/>
      <c r="K65" s="50"/>
      <c r="L65" s="51"/>
      <c r="N65" s="60"/>
      <c r="O65" s="60"/>
    </row>
    <row r="66" spans="2:15" ht="14.25" customHeight="1">
      <c r="B66" s="82"/>
      <c r="C66" s="90"/>
      <c r="D66" s="84"/>
      <c r="E66" s="84"/>
      <c r="F66" s="89"/>
      <c r="G66" s="86"/>
      <c r="H66" s="87"/>
      <c r="I66" s="88">
        <f t="shared" si="0"/>
        <v>0</v>
      </c>
      <c r="J66" s="49"/>
      <c r="K66" s="50"/>
      <c r="L66" s="51"/>
      <c r="N66" s="60"/>
      <c r="O66" s="60"/>
    </row>
    <row r="67" spans="2:15" ht="14.25" customHeight="1">
      <c r="B67" s="82"/>
      <c r="C67" s="90"/>
      <c r="D67" s="84"/>
      <c r="E67" s="84"/>
      <c r="F67" s="89"/>
      <c r="G67" s="86"/>
      <c r="H67" s="87"/>
      <c r="I67" s="88">
        <f t="shared" si="0"/>
        <v>0</v>
      </c>
      <c r="J67" s="49"/>
      <c r="K67" s="50"/>
      <c r="L67" s="51"/>
      <c r="N67" s="60"/>
      <c r="O67" s="60"/>
    </row>
    <row r="68" spans="2:15" ht="14.25" customHeight="1">
      <c r="B68" s="82"/>
      <c r="C68" s="90"/>
      <c r="D68" s="84"/>
      <c r="E68" s="84"/>
      <c r="F68" s="89"/>
      <c r="G68" s="86"/>
      <c r="H68" s="87"/>
      <c r="I68" s="88">
        <f t="shared" ref="I68:I92" si="1">I67+G68-H68</f>
        <v>0</v>
      </c>
      <c r="J68" s="49"/>
      <c r="K68" s="50"/>
      <c r="L68" s="51"/>
      <c r="N68" s="60"/>
      <c r="O68" s="60"/>
    </row>
    <row r="69" spans="2:15" ht="14.25" customHeight="1">
      <c r="B69" s="82"/>
      <c r="C69" s="90"/>
      <c r="D69" s="84"/>
      <c r="E69" s="84"/>
      <c r="F69" s="89"/>
      <c r="G69" s="86"/>
      <c r="H69" s="87"/>
      <c r="I69" s="88">
        <f t="shared" si="1"/>
        <v>0</v>
      </c>
      <c r="J69" s="49"/>
      <c r="K69" s="50"/>
      <c r="L69" s="51"/>
      <c r="N69" s="60"/>
      <c r="O69" s="60"/>
    </row>
    <row r="70" spans="2:15" ht="14.25" customHeight="1">
      <c r="B70" s="82"/>
      <c r="C70" s="90"/>
      <c r="D70" s="84"/>
      <c r="E70" s="84"/>
      <c r="F70" s="89"/>
      <c r="G70" s="86"/>
      <c r="H70" s="93"/>
      <c r="I70" s="88">
        <f t="shared" si="1"/>
        <v>0</v>
      </c>
      <c r="J70" s="49"/>
      <c r="K70" s="50"/>
      <c r="L70" s="51"/>
      <c r="N70" s="60"/>
      <c r="O70" s="60"/>
    </row>
    <row r="71" spans="2:15" ht="14.25" customHeight="1">
      <c r="B71" s="82"/>
      <c r="C71" s="90"/>
      <c r="D71" s="84"/>
      <c r="E71" s="84"/>
      <c r="F71" s="89"/>
      <c r="G71" s="86"/>
      <c r="H71" s="87"/>
      <c r="I71" s="88">
        <f t="shared" si="1"/>
        <v>0</v>
      </c>
      <c r="J71" s="49"/>
      <c r="K71" s="50"/>
      <c r="L71" s="51"/>
      <c r="N71" s="60"/>
      <c r="O71" s="60"/>
    </row>
    <row r="72" spans="2:15" ht="14.25" customHeight="1">
      <c r="B72" s="82"/>
      <c r="C72" s="90"/>
      <c r="D72" s="84"/>
      <c r="E72" s="84"/>
      <c r="F72" s="89"/>
      <c r="G72" s="86"/>
      <c r="H72" s="87"/>
      <c r="I72" s="88">
        <f t="shared" si="1"/>
        <v>0</v>
      </c>
      <c r="J72" s="49"/>
      <c r="K72" s="50"/>
      <c r="L72" s="51"/>
      <c r="N72" s="60"/>
      <c r="O72" s="60"/>
    </row>
    <row r="73" spans="2:15" ht="14.25" customHeight="1">
      <c r="B73" s="82"/>
      <c r="C73" s="90"/>
      <c r="D73" s="84"/>
      <c r="E73" s="84"/>
      <c r="F73" s="89"/>
      <c r="G73" s="86"/>
      <c r="H73" s="87"/>
      <c r="I73" s="88">
        <f t="shared" si="1"/>
        <v>0</v>
      </c>
      <c r="J73" s="49"/>
      <c r="K73" s="50"/>
      <c r="L73" s="51"/>
      <c r="N73" s="60"/>
      <c r="O73" s="60"/>
    </row>
    <row r="74" spans="2:15" ht="14.25" customHeight="1">
      <c r="B74" s="82"/>
      <c r="C74" s="90"/>
      <c r="D74" s="84"/>
      <c r="E74" s="84"/>
      <c r="F74" s="89"/>
      <c r="G74" s="86"/>
      <c r="H74" s="87"/>
      <c r="I74" s="88">
        <f t="shared" si="1"/>
        <v>0</v>
      </c>
      <c r="J74" s="49"/>
      <c r="K74" s="50"/>
      <c r="L74" s="51"/>
      <c r="N74" s="60"/>
      <c r="O74" s="60"/>
    </row>
    <row r="75" spans="2:15" ht="14.25" customHeight="1">
      <c r="B75" s="82"/>
      <c r="C75" s="90"/>
      <c r="D75" s="84"/>
      <c r="E75" s="84"/>
      <c r="F75" s="89"/>
      <c r="G75" s="86"/>
      <c r="H75" s="87"/>
      <c r="I75" s="88">
        <f t="shared" si="1"/>
        <v>0</v>
      </c>
      <c r="J75" s="49"/>
      <c r="K75" s="50"/>
      <c r="L75" s="51"/>
      <c r="N75" s="60"/>
      <c r="O75" s="60"/>
    </row>
    <row r="76" spans="2:15" ht="14.25" customHeight="1">
      <c r="B76" s="82"/>
      <c r="C76" s="90"/>
      <c r="D76" s="84"/>
      <c r="E76" s="84"/>
      <c r="F76" s="89"/>
      <c r="G76" s="86"/>
      <c r="H76" s="87"/>
      <c r="I76" s="88">
        <f t="shared" si="1"/>
        <v>0</v>
      </c>
      <c r="J76" s="49"/>
      <c r="K76" s="50"/>
      <c r="L76" s="51"/>
      <c r="N76" s="60"/>
      <c r="O76" s="60"/>
    </row>
    <row r="77" spans="2:15" ht="14.25" customHeight="1">
      <c r="B77" s="82"/>
      <c r="C77" s="90"/>
      <c r="D77" s="84"/>
      <c r="E77" s="84"/>
      <c r="F77" s="89"/>
      <c r="G77" s="86"/>
      <c r="H77" s="87"/>
      <c r="I77" s="88">
        <f t="shared" si="1"/>
        <v>0</v>
      </c>
      <c r="J77" s="49"/>
      <c r="K77" s="50"/>
      <c r="L77" s="51"/>
      <c r="N77" s="60"/>
      <c r="O77" s="60"/>
    </row>
    <row r="78" spans="2:15" ht="14.25" customHeight="1">
      <c r="B78" s="82"/>
      <c r="C78" s="90"/>
      <c r="D78" s="84"/>
      <c r="E78" s="84"/>
      <c r="F78" s="89"/>
      <c r="G78" s="86"/>
      <c r="H78" s="87"/>
      <c r="I78" s="88">
        <f t="shared" si="1"/>
        <v>0</v>
      </c>
      <c r="J78" s="49"/>
      <c r="K78" s="50"/>
      <c r="L78" s="51"/>
      <c r="N78" s="60"/>
      <c r="O78" s="60"/>
    </row>
    <row r="79" spans="2:15" ht="14.25" customHeight="1">
      <c r="B79" s="82"/>
      <c r="C79" s="90"/>
      <c r="D79" s="84"/>
      <c r="E79" s="84"/>
      <c r="F79" s="89"/>
      <c r="G79" s="86"/>
      <c r="H79" s="87"/>
      <c r="I79" s="88">
        <f t="shared" si="1"/>
        <v>0</v>
      </c>
      <c r="J79" s="49"/>
      <c r="K79" s="50"/>
      <c r="L79" s="51"/>
      <c r="N79" s="60"/>
      <c r="O79" s="60"/>
    </row>
    <row r="80" spans="2:15" ht="14.25" customHeight="1">
      <c r="B80" s="82"/>
      <c r="C80" s="90"/>
      <c r="D80" s="84"/>
      <c r="E80" s="84"/>
      <c r="F80" s="89"/>
      <c r="G80" s="86"/>
      <c r="H80" s="87"/>
      <c r="I80" s="88">
        <f t="shared" si="1"/>
        <v>0</v>
      </c>
      <c r="J80" s="49"/>
      <c r="K80" s="50"/>
      <c r="L80" s="51"/>
      <c r="N80" s="60"/>
      <c r="O80" s="60"/>
    </row>
    <row r="81" spans="2:15" ht="14.25" customHeight="1">
      <c r="B81" s="82"/>
      <c r="C81" s="90"/>
      <c r="D81" s="84"/>
      <c r="E81" s="84"/>
      <c r="F81" s="89"/>
      <c r="G81" s="86"/>
      <c r="H81" s="87"/>
      <c r="I81" s="88">
        <f t="shared" si="1"/>
        <v>0</v>
      </c>
      <c r="J81" s="49"/>
      <c r="K81" s="50"/>
      <c r="L81" s="51"/>
      <c r="N81" s="60"/>
      <c r="O81" s="60"/>
    </row>
    <row r="82" spans="2:15" ht="14.25" customHeight="1">
      <c r="B82" s="82"/>
      <c r="C82" s="90"/>
      <c r="D82" s="84"/>
      <c r="E82" s="84"/>
      <c r="F82" s="89"/>
      <c r="G82" s="86"/>
      <c r="H82" s="87"/>
      <c r="I82" s="88">
        <f t="shared" si="1"/>
        <v>0</v>
      </c>
      <c r="J82" s="49"/>
      <c r="K82" s="50"/>
      <c r="L82" s="51"/>
      <c r="N82" s="60"/>
      <c r="O82" s="60"/>
    </row>
    <row r="83" spans="2:15" ht="14.25" customHeight="1">
      <c r="B83" s="82"/>
      <c r="C83" s="90"/>
      <c r="D83" s="84"/>
      <c r="E83" s="84"/>
      <c r="F83" s="89"/>
      <c r="G83" s="94"/>
      <c r="H83" s="95"/>
      <c r="I83" s="88">
        <f t="shared" si="1"/>
        <v>0</v>
      </c>
      <c r="J83" s="68"/>
      <c r="K83" s="69"/>
      <c r="L83" s="70"/>
      <c r="N83" s="60"/>
      <c r="O83" s="60"/>
    </row>
    <row r="84" spans="2:15" ht="14.25" customHeight="1">
      <c r="B84" s="82"/>
      <c r="C84" s="90"/>
      <c r="D84" s="84"/>
      <c r="E84" s="84"/>
      <c r="F84" s="89"/>
      <c r="G84" s="94"/>
      <c r="H84" s="95"/>
      <c r="I84" s="88">
        <f t="shared" si="1"/>
        <v>0</v>
      </c>
      <c r="J84" s="68"/>
      <c r="K84" s="69"/>
      <c r="L84" s="70"/>
      <c r="N84" s="60"/>
      <c r="O84" s="60"/>
    </row>
    <row r="85" spans="2:15" ht="15">
      <c r="B85" s="82"/>
      <c r="C85" s="90"/>
      <c r="D85" s="84"/>
      <c r="E85" s="84" t="str">
        <f>_xlfn.IFNA(VLOOKUP(D85,'[1]Account List (2)'!A:D,4,FALSE),"")</f>
        <v/>
      </c>
      <c r="F85" s="89"/>
      <c r="G85" s="96"/>
      <c r="H85" s="97"/>
      <c r="I85" s="88">
        <f t="shared" si="1"/>
        <v>0</v>
      </c>
      <c r="J85" s="63"/>
      <c r="K85" s="64"/>
      <c r="L85" s="65"/>
    </row>
    <row r="86" spans="2:15" ht="15">
      <c r="B86" s="82"/>
      <c r="C86" s="90"/>
      <c r="D86" s="84"/>
      <c r="E86" s="84" t="str">
        <f>_xlfn.IFNA(VLOOKUP(D86,'[1]Account List (2)'!A:D,4,FALSE),"")</f>
        <v/>
      </c>
      <c r="F86" s="89"/>
      <c r="G86" s="96"/>
      <c r="H86" s="97"/>
      <c r="I86" s="88">
        <f t="shared" si="1"/>
        <v>0</v>
      </c>
      <c r="J86" s="63"/>
      <c r="K86" s="64"/>
      <c r="L86" s="65"/>
    </row>
    <row r="87" spans="2:15" ht="15">
      <c r="B87" s="82"/>
      <c r="C87" s="90"/>
      <c r="D87" s="84"/>
      <c r="E87" s="84" t="str">
        <f>_xlfn.IFNA(VLOOKUP(D87,'[1]Account List (2)'!A:D,4,FALSE),"")</f>
        <v/>
      </c>
      <c r="F87" s="89"/>
      <c r="G87" s="96"/>
      <c r="H87" s="97"/>
      <c r="I87" s="88">
        <f t="shared" si="1"/>
        <v>0</v>
      </c>
      <c r="J87" s="63"/>
      <c r="K87" s="64"/>
      <c r="L87" s="65"/>
    </row>
    <row r="88" spans="2:15" ht="15">
      <c r="B88" s="82"/>
      <c r="C88" s="90"/>
      <c r="D88" s="84"/>
      <c r="E88" s="84" t="str">
        <f>_xlfn.IFNA(VLOOKUP(D88,'[1]Account List (2)'!A:D,4,FALSE),"")</f>
        <v/>
      </c>
      <c r="F88" s="89"/>
      <c r="G88" s="96"/>
      <c r="H88" s="97"/>
      <c r="I88" s="88">
        <f t="shared" si="1"/>
        <v>0</v>
      </c>
      <c r="J88" s="63"/>
      <c r="K88" s="64"/>
      <c r="L88" s="65"/>
    </row>
    <row r="89" spans="2:15" ht="15">
      <c r="B89" s="82"/>
      <c r="C89" s="90"/>
      <c r="D89" s="84"/>
      <c r="E89" s="84" t="str">
        <f>_xlfn.IFNA(VLOOKUP(D89,'[1]Account List (2)'!A:D,4,FALSE),"")</f>
        <v/>
      </c>
      <c r="F89" s="89"/>
      <c r="G89" s="96"/>
      <c r="H89" s="97"/>
      <c r="I89" s="88">
        <f t="shared" si="1"/>
        <v>0</v>
      </c>
      <c r="J89" s="63"/>
      <c r="K89" s="64"/>
      <c r="L89" s="65"/>
    </row>
    <row r="90" spans="2:15" ht="15">
      <c r="B90" s="82"/>
      <c r="C90" s="90"/>
      <c r="D90" s="84"/>
      <c r="E90" s="84"/>
      <c r="F90" s="89"/>
      <c r="G90" s="96"/>
      <c r="H90" s="97"/>
      <c r="I90" s="88">
        <f t="shared" si="1"/>
        <v>0</v>
      </c>
      <c r="J90" s="63"/>
      <c r="K90" s="64"/>
      <c r="L90" s="65"/>
    </row>
    <row r="91" spans="2:15" ht="15">
      <c r="B91" s="82"/>
      <c r="C91" s="90"/>
      <c r="D91" s="84"/>
      <c r="E91" s="84"/>
      <c r="F91" s="89"/>
      <c r="G91" s="96"/>
      <c r="H91" s="97"/>
      <c r="I91" s="88">
        <f t="shared" si="1"/>
        <v>0</v>
      </c>
      <c r="J91" s="63"/>
      <c r="K91" s="64"/>
      <c r="L91" s="65"/>
    </row>
    <row r="92" spans="2:15" ht="15.75" thickBot="1">
      <c r="B92" s="98" t="s">
        <v>197</v>
      </c>
      <c r="C92" s="99" t="s">
        <v>13</v>
      </c>
      <c r="D92" s="100"/>
      <c r="E92" s="84" t="str">
        <f>_xlfn.IFNA(VLOOKUP(D92,'[1]Account List (2)'!A:D,4,FALSE),"")</f>
        <v/>
      </c>
      <c r="F92" s="89"/>
      <c r="G92" s="101"/>
      <c r="H92" s="101"/>
      <c r="I92" s="88">
        <f t="shared" si="1"/>
        <v>0</v>
      </c>
      <c r="J92" s="63"/>
      <c r="K92" s="64"/>
      <c r="L92" s="65"/>
    </row>
    <row r="93" spans="2:15" ht="16.5" thickTop="1" thickBot="1">
      <c r="B93" s="102" t="s">
        <v>197</v>
      </c>
      <c r="C93" s="103"/>
      <c r="D93" s="104" t="s">
        <v>197</v>
      </c>
      <c r="E93" s="104"/>
      <c r="F93" s="89"/>
      <c r="G93" s="105">
        <f>SUM(G2:G85)</f>
        <v>0</v>
      </c>
      <c r="H93" s="105">
        <f>SUM(H3:H90)</f>
        <v>0</v>
      </c>
      <c r="I93" s="88">
        <f>+I2+G93-H93</f>
        <v>0</v>
      </c>
      <c r="J93" s="53"/>
      <c r="K93" s="54"/>
      <c r="L93" s="55"/>
    </row>
    <row r="94" spans="2:15" ht="15">
      <c r="B94" s="106" t="s">
        <v>197</v>
      </c>
      <c r="C94" s="107"/>
      <c r="D94" s="108"/>
      <c r="E94" s="108"/>
      <c r="F94" s="108"/>
      <c r="G94" s="109"/>
      <c r="H94" s="109"/>
      <c r="I94" s="88"/>
    </row>
    <row r="95" spans="2:15" ht="15.75" thickBot="1">
      <c r="B95" s="106"/>
      <c r="C95" s="107"/>
      <c r="D95" s="108"/>
      <c r="E95" s="108"/>
      <c r="F95" s="109"/>
      <c r="G95" s="109"/>
      <c r="H95" s="109">
        <f>I2-H92+G92</f>
        <v>0</v>
      </c>
      <c r="I95" s="88"/>
    </row>
    <row r="96" spans="2:15" ht="30" customHeight="1">
      <c r="B96" s="141" t="s">
        <v>196</v>
      </c>
      <c r="C96" s="142"/>
      <c r="D96" s="142"/>
      <c r="E96" s="143"/>
      <c r="F96" s="109"/>
      <c r="G96" s="109" t="s">
        <v>203</v>
      </c>
      <c r="H96" s="109"/>
      <c r="I96" s="110"/>
    </row>
    <row r="97" spans="2:10" ht="15">
      <c r="B97" s="111"/>
      <c r="C97" s="112"/>
      <c r="D97" s="113" t="s">
        <v>14</v>
      </c>
      <c r="E97" s="114" t="s">
        <v>15</v>
      </c>
      <c r="F97" s="109"/>
      <c r="G97" s="109"/>
      <c r="H97" s="109"/>
      <c r="I97" s="110"/>
    </row>
    <row r="98" spans="2:10" ht="15">
      <c r="B98" s="115" t="s">
        <v>16</v>
      </c>
      <c r="C98" s="116"/>
      <c r="D98" s="117"/>
      <c r="E98" s="118"/>
      <c r="F98" s="109"/>
      <c r="G98" s="109"/>
      <c r="H98" s="109"/>
      <c r="I98" s="110"/>
      <c r="J98" s="61"/>
    </row>
    <row r="99" spans="2:10" ht="15">
      <c r="B99" s="115"/>
      <c r="C99" s="116"/>
      <c r="D99" s="117"/>
      <c r="E99" s="118"/>
      <c r="F99" s="109"/>
      <c r="G99" s="109"/>
      <c r="H99" s="109"/>
      <c r="I99" s="110"/>
    </row>
    <row r="100" spans="2:10" ht="15">
      <c r="B100" s="115" t="s">
        <v>17</v>
      </c>
      <c r="C100" s="116"/>
      <c r="D100" s="117"/>
      <c r="E100" s="118"/>
      <c r="F100" s="109"/>
      <c r="G100" s="119" t="s">
        <v>195</v>
      </c>
      <c r="H100" s="119"/>
      <c r="I100" s="110">
        <f>+I92</f>
        <v>0</v>
      </c>
    </row>
    <row r="101" spans="2:10" ht="15">
      <c r="B101" s="120">
        <v>200</v>
      </c>
      <c r="C101" s="116"/>
      <c r="D101" s="117"/>
      <c r="E101" s="121">
        <f>D101*B101</f>
        <v>0</v>
      </c>
      <c r="F101" s="109"/>
      <c r="G101" s="109"/>
      <c r="H101" s="109"/>
      <c r="I101" s="110">
        <f>E113</f>
        <v>0</v>
      </c>
    </row>
    <row r="102" spans="2:10" ht="15">
      <c r="B102" s="120">
        <v>100</v>
      </c>
      <c r="C102" s="116"/>
      <c r="D102" s="117"/>
      <c r="E102" s="121">
        <f>D102*B102</f>
        <v>0</v>
      </c>
      <c r="F102" s="109"/>
      <c r="G102" s="109"/>
      <c r="H102" s="109"/>
      <c r="I102" s="122">
        <f>I100-I101</f>
        <v>0</v>
      </c>
      <c r="J102" s="61"/>
    </row>
    <row r="103" spans="2:10" ht="15">
      <c r="B103" s="120">
        <v>50</v>
      </c>
      <c r="C103" s="116"/>
      <c r="D103" s="117"/>
      <c r="E103" s="121">
        <f>D103*B103</f>
        <v>0</v>
      </c>
      <c r="F103" s="109"/>
      <c r="G103" s="109"/>
      <c r="H103" s="109"/>
      <c r="I103" s="110" t="s">
        <v>197</v>
      </c>
    </row>
    <row r="104" spans="2:10" ht="15">
      <c r="B104" s="120">
        <v>20</v>
      </c>
      <c r="C104" s="116" t="s">
        <v>197</v>
      </c>
      <c r="D104" s="117"/>
      <c r="E104" s="121">
        <f>D104*B104</f>
        <v>0</v>
      </c>
      <c r="F104" s="109"/>
      <c r="G104" s="109"/>
      <c r="H104" s="109"/>
      <c r="I104" s="110"/>
    </row>
    <row r="105" spans="2:10" ht="15">
      <c r="B105" s="120">
        <v>10</v>
      </c>
      <c r="C105" s="117"/>
      <c r="D105" s="117"/>
      <c r="E105" s="121">
        <f>D105*B105</f>
        <v>0</v>
      </c>
      <c r="F105" s="109"/>
      <c r="G105" s="109"/>
      <c r="H105" s="109"/>
      <c r="I105" s="110" t="s">
        <v>197</v>
      </c>
    </row>
    <row r="106" spans="2:10" ht="15">
      <c r="B106" s="120">
        <v>5</v>
      </c>
      <c r="C106" s="116"/>
      <c r="D106" s="117"/>
      <c r="E106" s="121">
        <f>B106*D106</f>
        <v>0</v>
      </c>
      <c r="F106" s="109"/>
      <c r="G106" s="109"/>
      <c r="H106" s="109"/>
      <c r="I106" s="110"/>
    </row>
    <row r="107" spans="2:10" ht="15">
      <c r="B107" s="120">
        <v>2</v>
      </c>
      <c r="C107" s="116"/>
      <c r="D107" s="117"/>
      <c r="E107" s="121">
        <f>B107*D107</f>
        <v>0</v>
      </c>
      <c r="F107" s="109"/>
      <c r="G107" s="109"/>
      <c r="H107" s="109"/>
      <c r="I107" s="110"/>
    </row>
    <row r="108" spans="2:10" ht="15">
      <c r="B108" s="120">
        <v>1</v>
      </c>
      <c r="C108" s="116"/>
      <c r="D108" s="117"/>
      <c r="E108" s="121">
        <f>D108*B108</f>
        <v>0</v>
      </c>
      <c r="F108" s="109"/>
      <c r="G108" s="109"/>
      <c r="H108" s="109"/>
      <c r="I108" s="110"/>
    </row>
    <row r="109" spans="2:10" ht="15">
      <c r="B109" s="120">
        <v>0.5</v>
      </c>
      <c r="C109" s="116"/>
      <c r="D109" s="117"/>
      <c r="E109" s="121">
        <f>D109*B109</f>
        <v>0</v>
      </c>
      <c r="F109" s="109"/>
      <c r="G109" s="109"/>
      <c r="H109" s="109"/>
      <c r="I109" s="110"/>
    </row>
    <row r="110" spans="2:10" ht="15">
      <c r="B110" s="120">
        <v>0.2</v>
      </c>
      <c r="C110" s="116"/>
      <c r="D110" s="117"/>
      <c r="E110" s="121">
        <f>D110*B110</f>
        <v>0</v>
      </c>
      <c r="F110" s="109"/>
      <c r="G110" s="109"/>
      <c r="H110" s="109"/>
      <c r="I110" s="110"/>
    </row>
    <row r="111" spans="2:10" ht="15">
      <c r="B111" s="120">
        <v>0.1</v>
      </c>
      <c r="C111" s="116"/>
      <c r="D111" s="117"/>
      <c r="E111" s="121">
        <f>D111*B111</f>
        <v>0</v>
      </c>
      <c r="F111" s="109"/>
      <c r="G111" s="109"/>
      <c r="H111" s="109"/>
      <c r="I111" s="110"/>
    </row>
    <row r="112" spans="2:10" ht="15">
      <c r="B112" s="120">
        <v>0</v>
      </c>
      <c r="C112" s="116" t="s">
        <v>197</v>
      </c>
      <c r="D112" s="117"/>
      <c r="E112" s="121">
        <v>0</v>
      </c>
      <c r="F112" s="109"/>
      <c r="G112" s="109"/>
      <c r="H112" s="109"/>
      <c r="I112" s="110" t="s">
        <v>197</v>
      </c>
      <c r="J112" s="52" t="s">
        <v>197</v>
      </c>
    </row>
    <row r="113" spans="2:9" ht="15.75" thickBot="1">
      <c r="B113" s="115" t="s">
        <v>18</v>
      </c>
      <c r="C113" s="116"/>
      <c r="D113" s="117"/>
      <c r="E113" s="123">
        <f>SUM(E101:E112)</f>
        <v>0</v>
      </c>
      <c r="F113" s="109"/>
      <c r="G113" s="109"/>
      <c r="H113" s="109"/>
      <c r="I113" s="110"/>
    </row>
    <row r="114" spans="2:9" ht="15.75" thickTop="1">
      <c r="B114" s="124"/>
      <c r="C114" s="125" t="s">
        <v>194</v>
      </c>
      <c r="D114" s="126" t="s">
        <v>197</v>
      </c>
      <c r="E114" s="127"/>
      <c r="F114" s="109"/>
      <c r="G114" s="109"/>
      <c r="H114" s="109"/>
      <c r="I114" s="110"/>
    </row>
    <row r="115" spans="2:9" ht="15">
      <c r="B115" s="128" t="s">
        <v>19</v>
      </c>
      <c r="C115" s="129">
        <v>44439</v>
      </c>
      <c r="D115" s="108"/>
      <c r="E115" s="130"/>
      <c r="F115" s="109"/>
      <c r="G115" s="109"/>
      <c r="H115" s="109"/>
      <c r="I115" s="110"/>
    </row>
    <row r="116" spans="2:9" ht="15">
      <c r="B116" s="128" t="s">
        <v>20</v>
      </c>
      <c r="C116" s="131"/>
      <c r="D116" s="108"/>
      <c r="E116" s="130"/>
      <c r="F116" s="109"/>
      <c r="G116" s="109"/>
      <c r="H116" s="109"/>
      <c r="I116" s="110"/>
    </row>
    <row r="117" spans="2:9" ht="15.75" thickBot="1">
      <c r="B117" s="132"/>
      <c r="C117" s="133"/>
      <c r="D117" s="134"/>
      <c r="E117" s="135"/>
      <c r="F117" s="109"/>
      <c r="G117" s="109"/>
      <c r="H117" s="109"/>
      <c r="I117" s="110"/>
    </row>
    <row r="118" spans="2:9">
      <c r="F118" s="57"/>
      <c r="I118" s="67"/>
    </row>
    <row r="119" spans="2:9">
      <c r="F119" s="57"/>
      <c r="I119" s="67"/>
    </row>
    <row r="120" spans="2:9">
      <c r="F120" s="57"/>
      <c r="I120" s="67"/>
    </row>
    <row r="121" spans="2:9">
      <c r="F121" s="57"/>
      <c r="I121" s="67"/>
    </row>
    <row r="122" spans="2:9">
      <c r="F122" s="57"/>
      <c r="I122" s="67"/>
    </row>
    <row r="123" spans="2:9">
      <c r="F123" s="57"/>
      <c r="I123" s="67"/>
    </row>
    <row r="124" spans="2:9">
      <c r="F124" s="57"/>
      <c r="I124" s="67"/>
    </row>
    <row r="125" spans="2:9">
      <c r="F125" s="57"/>
      <c r="I125" s="67"/>
    </row>
    <row r="126" spans="2:9">
      <c r="F126" s="57"/>
      <c r="I126" s="67"/>
    </row>
    <row r="127" spans="2:9">
      <c r="F127" s="57"/>
      <c r="I127" s="67"/>
    </row>
    <row r="128" spans="2:9">
      <c r="F128" s="57"/>
      <c r="I128" s="67"/>
    </row>
    <row r="129" spans="5:9">
      <c r="F129" s="57"/>
      <c r="I129" s="67"/>
    </row>
    <row r="130" spans="5:9">
      <c r="F130" s="57"/>
      <c r="I130" s="67"/>
    </row>
    <row r="131" spans="5:9">
      <c r="F131" s="57"/>
      <c r="I131" s="67"/>
    </row>
    <row r="132" spans="5:9">
      <c r="F132" s="57"/>
      <c r="I132" s="67"/>
    </row>
    <row r="133" spans="5:9">
      <c r="E133" s="61"/>
      <c r="F133" s="57"/>
      <c r="I133" s="67"/>
    </row>
    <row r="134" spans="5:9">
      <c r="E134" s="62"/>
      <c r="I134" s="67"/>
    </row>
    <row r="135" spans="5:9">
      <c r="I135" s="67"/>
    </row>
    <row r="136" spans="5:9">
      <c r="I136" s="67"/>
    </row>
    <row r="137" spans="5:9">
      <c r="I137" s="67"/>
    </row>
    <row r="138" spans="5:9">
      <c r="I138" s="67"/>
    </row>
    <row r="139" spans="5:9">
      <c r="I139" s="67"/>
    </row>
    <row r="140" spans="5:9">
      <c r="I140" s="67"/>
    </row>
    <row r="141" spans="5:9">
      <c r="I141" s="67"/>
    </row>
    <row r="142" spans="5:9">
      <c r="I142" s="67"/>
    </row>
    <row r="143" spans="5:9">
      <c r="I143" s="67"/>
    </row>
    <row r="144" spans="5:9">
      <c r="I144" s="67"/>
    </row>
    <row r="145" spans="9:9">
      <c r="I145" s="67"/>
    </row>
    <row r="146" spans="9:9">
      <c r="I146" s="67"/>
    </row>
    <row r="147" spans="9:9">
      <c r="I147" s="67"/>
    </row>
    <row r="148" spans="9:9">
      <c r="I148" s="67"/>
    </row>
    <row r="149" spans="9:9">
      <c r="I149" s="67"/>
    </row>
    <row r="150" spans="9:9">
      <c r="I150" s="67"/>
    </row>
    <row r="151" spans="9:9">
      <c r="I151" s="67"/>
    </row>
    <row r="152" spans="9:9">
      <c r="I152" s="67"/>
    </row>
    <row r="153" spans="9:9">
      <c r="I153" s="67"/>
    </row>
    <row r="154" spans="9:9">
      <c r="I154" s="67"/>
    </row>
    <row r="155" spans="9:9">
      <c r="I155" s="67"/>
    </row>
    <row r="156" spans="9:9">
      <c r="I156" s="67"/>
    </row>
    <row r="157" spans="9:9">
      <c r="I157" s="67"/>
    </row>
    <row r="158" spans="9:9">
      <c r="I158" s="67"/>
    </row>
    <row r="159" spans="9:9">
      <c r="I159" s="67"/>
    </row>
    <row r="160" spans="9:9">
      <c r="I160" s="67"/>
    </row>
    <row r="161" spans="9:9">
      <c r="I161" s="67"/>
    </row>
    <row r="162" spans="9:9">
      <c r="I162" s="67"/>
    </row>
    <row r="163" spans="9:9">
      <c r="I163" s="67"/>
    </row>
    <row r="164" spans="9:9">
      <c r="I164" s="67"/>
    </row>
    <row r="165" spans="9:9">
      <c r="I165" s="67"/>
    </row>
    <row r="166" spans="9:9">
      <c r="I166" s="67"/>
    </row>
    <row r="167" spans="9:9">
      <c r="I167" s="67"/>
    </row>
    <row r="168" spans="9:9">
      <c r="I168" s="67"/>
    </row>
    <row r="169" spans="9:9">
      <c r="I169" s="67"/>
    </row>
    <row r="170" spans="9:9">
      <c r="I170" s="67"/>
    </row>
    <row r="171" spans="9:9">
      <c r="I171" s="67"/>
    </row>
    <row r="172" spans="9:9">
      <c r="I172" s="67"/>
    </row>
    <row r="173" spans="9:9">
      <c r="I173" s="67"/>
    </row>
    <row r="174" spans="9:9">
      <c r="I174" s="67"/>
    </row>
    <row r="175" spans="9:9">
      <c r="I175" s="67"/>
    </row>
    <row r="176" spans="9:9">
      <c r="I176" s="67"/>
    </row>
    <row r="177" spans="9:9">
      <c r="I177" s="67"/>
    </row>
    <row r="178" spans="9:9">
      <c r="I178" s="67"/>
    </row>
    <row r="179" spans="9:9">
      <c r="I179" s="67"/>
    </row>
    <row r="180" spans="9:9">
      <c r="I180" s="67"/>
    </row>
    <row r="181" spans="9:9">
      <c r="I181" s="67"/>
    </row>
    <row r="182" spans="9:9">
      <c r="I182" s="67"/>
    </row>
    <row r="183" spans="9:9">
      <c r="I183" s="67"/>
    </row>
    <row r="184" spans="9:9">
      <c r="I184" s="67"/>
    </row>
    <row r="185" spans="9:9">
      <c r="I185" s="67"/>
    </row>
    <row r="186" spans="9:9">
      <c r="I186" s="67"/>
    </row>
    <row r="187" spans="9:9">
      <c r="I187" s="67"/>
    </row>
    <row r="188" spans="9:9">
      <c r="I188" s="67"/>
    </row>
    <row r="189" spans="9:9">
      <c r="I189" s="67"/>
    </row>
    <row r="190" spans="9:9">
      <c r="I190" s="67"/>
    </row>
    <row r="191" spans="9:9">
      <c r="I191" s="67"/>
    </row>
    <row r="192" spans="9:9">
      <c r="I192" s="67"/>
    </row>
    <row r="193" spans="9:9">
      <c r="I193" s="67"/>
    </row>
    <row r="194" spans="9:9">
      <c r="I194" s="67"/>
    </row>
    <row r="195" spans="9:9">
      <c r="I195" s="67"/>
    </row>
    <row r="196" spans="9:9">
      <c r="I196" s="67"/>
    </row>
    <row r="197" spans="9:9">
      <c r="I197" s="67"/>
    </row>
    <row r="198" spans="9:9">
      <c r="I198" s="67"/>
    </row>
    <row r="199" spans="9:9">
      <c r="I199" s="67"/>
    </row>
    <row r="200" spans="9:9">
      <c r="I200" s="67"/>
    </row>
    <row r="201" spans="9:9">
      <c r="I201" s="67"/>
    </row>
    <row r="202" spans="9:9">
      <c r="I202" s="67"/>
    </row>
    <row r="203" spans="9:9">
      <c r="I203" s="67"/>
    </row>
    <row r="204" spans="9:9">
      <c r="I204" s="67"/>
    </row>
    <row r="205" spans="9:9">
      <c r="I205" s="67"/>
    </row>
    <row r="206" spans="9:9">
      <c r="I206" s="67"/>
    </row>
    <row r="207" spans="9:9">
      <c r="I207" s="67"/>
    </row>
    <row r="208" spans="9:9">
      <c r="I208" s="67"/>
    </row>
    <row r="209" spans="9:9">
      <c r="I209" s="67"/>
    </row>
    <row r="210" spans="9:9">
      <c r="I210" s="67"/>
    </row>
    <row r="211" spans="9:9">
      <c r="I211" s="67"/>
    </row>
    <row r="212" spans="9:9">
      <c r="I212" s="67"/>
    </row>
    <row r="213" spans="9:9">
      <c r="I213" s="67"/>
    </row>
    <row r="214" spans="9:9">
      <c r="I214" s="67"/>
    </row>
    <row r="215" spans="9:9">
      <c r="I215" s="67"/>
    </row>
    <row r="216" spans="9:9">
      <c r="I216" s="67"/>
    </row>
    <row r="217" spans="9:9">
      <c r="I217" s="67"/>
    </row>
    <row r="218" spans="9:9">
      <c r="I218" s="67"/>
    </row>
    <row r="219" spans="9:9">
      <c r="I219" s="67"/>
    </row>
    <row r="220" spans="9:9">
      <c r="I220" s="67"/>
    </row>
    <row r="221" spans="9:9">
      <c r="I221" s="67"/>
    </row>
    <row r="222" spans="9:9">
      <c r="I222" s="67"/>
    </row>
    <row r="223" spans="9:9">
      <c r="I223" s="67"/>
    </row>
    <row r="224" spans="9:9">
      <c r="I224" s="67"/>
    </row>
    <row r="225" spans="9:9">
      <c r="I225" s="67"/>
    </row>
    <row r="226" spans="9:9">
      <c r="I226" s="67"/>
    </row>
    <row r="227" spans="9:9">
      <c r="I227" s="67"/>
    </row>
    <row r="228" spans="9:9">
      <c r="I228" s="67"/>
    </row>
    <row r="229" spans="9:9">
      <c r="I229" s="67"/>
    </row>
    <row r="230" spans="9:9">
      <c r="I230" s="67"/>
    </row>
    <row r="231" spans="9:9">
      <c r="I231" s="67"/>
    </row>
    <row r="232" spans="9:9">
      <c r="I232" s="67"/>
    </row>
    <row r="233" spans="9:9">
      <c r="I233" s="67"/>
    </row>
    <row r="234" spans="9:9">
      <c r="I234" s="67"/>
    </row>
    <row r="235" spans="9:9">
      <c r="I235" s="67"/>
    </row>
    <row r="236" spans="9:9">
      <c r="I236" s="67"/>
    </row>
    <row r="237" spans="9:9">
      <c r="I237" s="67"/>
    </row>
    <row r="238" spans="9:9">
      <c r="I238" s="67"/>
    </row>
    <row r="239" spans="9:9">
      <c r="I239" s="67"/>
    </row>
    <row r="240" spans="9:9">
      <c r="I240" s="67"/>
    </row>
    <row r="241" spans="9:9">
      <c r="I241" s="67"/>
    </row>
    <row r="242" spans="9:9">
      <c r="I242" s="67"/>
    </row>
    <row r="243" spans="9:9">
      <c r="I243" s="67"/>
    </row>
    <row r="244" spans="9:9">
      <c r="I244" s="67"/>
    </row>
    <row r="245" spans="9:9">
      <c r="I245" s="67"/>
    </row>
    <row r="246" spans="9:9">
      <c r="I246" s="67"/>
    </row>
    <row r="247" spans="9:9">
      <c r="I247" s="67"/>
    </row>
    <row r="248" spans="9:9">
      <c r="I248" s="67"/>
    </row>
    <row r="249" spans="9:9">
      <c r="I249" s="67"/>
    </row>
    <row r="250" spans="9:9">
      <c r="I250" s="67"/>
    </row>
    <row r="251" spans="9:9">
      <c r="I251" s="67"/>
    </row>
    <row r="252" spans="9:9">
      <c r="I252" s="67"/>
    </row>
    <row r="253" spans="9:9">
      <c r="I253" s="67"/>
    </row>
  </sheetData>
  <protectedRanges>
    <protectedRange sqref="B3:B91" name="Date"/>
    <protectedRange sqref="J4:J84" name="VAT"/>
    <protectedRange sqref="B4 B5:C91" name="Date And Description"/>
    <protectedRange sqref="I3:I95" name="Opening Balance"/>
    <protectedRange sqref="C106 C96:D105 C107:D117 B96:B117" name="Count"/>
    <protectedRange sqref="E96:E117" name="Count_1"/>
  </protectedRanges>
  <autoFilter ref="B1:I119" xr:uid="{290BDB0A-3CA9-4D11-96EF-DEB30A599D58}"/>
  <mergeCells count="1">
    <mergeCell ref="B96:E96"/>
  </mergeCells>
  <phoneticPr fontId="19" type="noConversion"/>
  <conditionalFormatting sqref="I102">
    <cfRule type="cellIs" dxfId="0" priority="1" operator="greaterThan">
      <formula>0</formula>
    </cfRule>
  </conditionalFormatting>
  <dataValidations count="1">
    <dataValidation type="list" allowBlank="1" showInputMessage="1" showErrorMessage="1" sqref="J3:J92" xr:uid="{00000000-0002-0000-0100-000000000000}">
      <formula1>$S$1:$S$2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Height="2" orientation="landscape" r:id="rId1"/>
  <headerFooter>
    <oddFooter>&amp;L&amp;F&amp;R&amp;D&amp;T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Summary!#REF!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0"/>
  <sheetViews>
    <sheetView workbookViewId="0">
      <selection activeCell="C19" sqref="C19"/>
    </sheetView>
  </sheetViews>
  <sheetFormatPr defaultRowHeight="14.25"/>
  <cols>
    <col min="1" max="1" width="16.875" bestFit="1" customWidth="1"/>
    <col min="2" max="2" width="11.875" customWidth="1"/>
    <col min="3" max="3" width="20.75" customWidth="1"/>
  </cols>
  <sheetData>
    <row r="2" spans="1:3">
      <c r="A2" s="144" t="s">
        <v>192</v>
      </c>
      <c r="B2" s="144"/>
      <c r="C2" s="144"/>
    </row>
    <row r="3" spans="1:3">
      <c r="A3" s="25"/>
      <c r="B3" s="26" t="s">
        <v>193</v>
      </c>
      <c r="C3" s="27" t="s">
        <v>190</v>
      </c>
    </row>
    <row r="4" spans="1:3">
      <c r="A4" s="28">
        <v>200</v>
      </c>
      <c r="B4" s="26"/>
      <c r="C4" s="24">
        <f>A4*B4</f>
        <v>0</v>
      </c>
    </row>
    <row r="5" spans="1:3">
      <c r="A5" s="28">
        <v>100</v>
      </c>
      <c r="B5" s="26"/>
      <c r="C5" s="24">
        <f t="shared" ref="C5:C15" si="0">A5*B5</f>
        <v>0</v>
      </c>
    </row>
    <row r="6" spans="1:3">
      <c r="A6" s="28">
        <v>50</v>
      </c>
      <c r="B6" s="26"/>
      <c r="C6" s="24">
        <f t="shared" si="0"/>
        <v>0</v>
      </c>
    </row>
    <row r="7" spans="1:3">
      <c r="A7" s="28">
        <v>20</v>
      </c>
      <c r="B7" s="26"/>
      <c r="C7" s="24">
        <f t="shared" si="0"/>
        <v>0</v>
      </c>
    </row>
    <row r="8" spans="1:3">
      <c r="A8" s="28">
        <v>10</v>
      </c>
      <c r="B8" s="26"/>
      <c r="C8" s="24">
        <f t="shared" si="0"/>
        <v>0</v>
      </c>
    </row>
    <row r="9" spans="1:3">
      <c r="A9" s="28">
        <v>5</v>
      </c>
      <c r="B9" s="26"/>
      <c r="C9" s="24">
        <f t="shared" si="0"/>
        <v>0</v>
      </c>
    </row>
    <row r="10" spans="1:3">
      <c r="A10" s="28">
        <v>2</v>
      </c>
      <c r="B10" s="26"/>
      <c r="C10" s="24">
        <f t="shared" si="0"/>
        <v>0</v>
      </c>
    </row>
    <row r="11" spans="1:3">
      <c r="A11" s="28">
        <v>1</v>
      </c>
      <c r="B11" s="26"/>
      <c r="C11" s="24">
        <f t="shared" si="0"/>
        <v>0</v>
      </c>
    </row>
    <row r="12" spans="1:3">
      <c r="A12" s="28">
        <v>0.5</v>
      </c>
      <c r="B12" s="26"/>
      <c r="C12" s="24">
        <f t="shared" si="0"/>
        <v>0</v>
      </c>
    </row>
    <row r="13" spans="1:3">
      <c r="A13" s="28">
        <v>0.2</v>
      </c>
      <c r="B13" s="26"/>
      <c r="C13" s="24">
        <f t="shared" si="0"/>
        <v>0</v>
      </c>
    </row>
    <row r="14" spans="1:3">
      <c r="A14" s="28">
        <v>0.1</v>
      </c>
      <c r="B14" s="26"/>
      <c r="C14" s="24">
        <f t="shared" si="0"/>
        <v>0</v>
      </c>
    </row>
    <row r="15" spans="1:3">
      <c r="A15" s="28">
        <v>0.05</v>
      </c>
      <c r="B15" s="26"/>
      <c r="C15" s="24">
        <f t="shared" si="0"/>
        <v>0</v>
      </c>
    </row>
    <row r="16" spans="1:3">
      <c r="A16" s="29" t="s">
        <v>191</v>
      </c>
      <c r="B16" s="30"/>
      <c r="C16" s="31">
        <v>0</v>
      </c>
    </row>
    <row r="17" spans="1:3">
      <c r="A17" s="145" t="s">
        <v>190</v>
      </c>
      <c r="B17" s="146"/>
      <c r="C17" s="24">
        <f>SUM(C4:C16)</f>
        <v>0</v>
      </c>
    </row>
    <row r="18" spans="1:3" ht="15">
      <c r="A18" s="23"/>
      <c r="B18" s="23"/>
      <c r="C18" s="23"/>
    </row>
    <row r="19" spans="1:3">
      <c r="A19" t="s">
        <v>12</v>
      </c>
      <c r="C19" s="22">
        <f>C17-Summary!F226</f>
        <v>0</v>
      </c>
    </row>
    <row r="20" spans="1:3" ht="15">
      <c r="A20" s="32" t="s">
        <v>189</v>
      </c>
      <c r="B20" s="32"/>
      <c r="C20" s="33">
        <f>'Month &amp; Year'!I94</f>
        <v>0</v>
      </c>
    </row>
  </sheetData>
  <mergeCells count="2">
    <mergeCell ref="A2:C2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63"/>
  <sheetViews>
    <sheetView showGridLines="0" workbookViewId="0">
      <selection activeCell="A117" sqref="A117:XFD117"/>
    </sheetView>
  </sheetViews>
  <sheetFormatPr defaultColWidth="14.625" defaultRowHeight="14.25"/>
  <cols>
    <col min="1" max="1" width="10.375" style="41" bestFit="1" customWidth="1"/>
    <col min="2" max="2" width="51.5" style="41" customWidth="1"/>
    <col min="3" max="3" width="28.375" style="41" customWidth="1"/>
    <col min="4" max="4" width="46.75" style="137" bestFit="1" customWidth="1"/>
    <col min="5" max="16384" width="14.625" style="137"/>
  </cols>
  <sheetData>
    <row r="1" spans="1:4" s="139" customFormat="1" ht="15" customHeight="1">
      <c r="A1" s="138" t="s">
        <v>181</v>
      </c>
      <c r="B1" s="138" t="s">
        <v>180</v>
      </c>
      <c r="C1" s="138" t="s">
        <v>4</v>
      </c>
    </row>
    <row r="2" spans="1:4" ht="13.7" customHeight="1">
      <c r="A2" s="136" t="s">
        <v>206</v>
      </c>
      <c r="B2" s="136" t="s">
        <v>207</v>
      </c>
      <c r="C2" s="136" t="s">
        <v>160</v>
      </c>
      <c r="D2" s="137" t="str">
        <f t="shared" ref="D2:D65" si="0">PROPER(B2)</f>
        <v>Sales</v>
      </c>
    </row>
    <row r="3" spans="1:4" ht="13.7" customHeight="1">
      <c r="A3" s="136" t="s">
        <v>179</v>
      </c>
      <c r="B3" s="136" t="s">
        <v>178</v>
      </c>
      <c r="C3" s="136" t="s">
        <v>160</v>
      </c>
      <c r="D3" s="137" t="str">
        <f t="shared" si="0"/>
        <v>Sales - Dog Food</v>
      </c>
    </row>
    <row r="4" spans="1:4" ht="13.7" customHeight="1">
      <c r="A4" s="136" t="s">
        <v>177</v>
      </c>
      <c r="B4" s="136" t="s">
        <v>176</v>
      </c>
      <c r="C4" s="136" t="s">
        <v>160</v>
      </c>
      <c r="D4" s="137" t="str">
        <f t="shared" si="0"/>
        <v>Sales - Cat Food</v>
      </c>
    </row>
    <row r="5" spans="1:4" ht="13.7" customHeight="1">
      <c r="A5" s="136" t="s">
        <v>175</v>
      </c>
      <c r="B5" s="136" t="s">
        <v>174</v>
      </c>
      <c r="C5" s="136" t="s">
        <v>160</v>
      </c>
      <c r="D5" s="137" t="str">
        <f t="shared" si="0"/>
        <v>Sales - Treats</v>
      </c>
    </row>
    <row r="6" spans="1:4" ht="13.7" customHeight="1">
      <c r="A6" s="136" t="s">
        <v>173</v>
      </c>
      <c r="B6" s="136" t="s">
        <v>172</v>
      </c>
      <c r="C6" s="136" t="s">
        <v>160</v>
      </c>
      <c r="D6" s="137" t="str">
        <f t="shared" si="0"/>
        <v>Sales - Transport</v>
      </c>
    </row>
    <row r="7" spans="1:4" ht="13.7" customHeight="1">
      <c r="A7" s="136" t="s">
        <v>171</v>
      </c>
      <c r="B7" s="136" t="s">
        <v>170</v>
      </c>
      <c r="C7" s="136" t="s">
        <v>160</v>
      </c>
      <c r="D7" s="137" t="str">
        <f t="shared" si="0"/>
        <v>Sales - Sundry</v>
      </c>
    </row>
    <row r="8" spans="1:4" ht="13.7" customHeight="1">
      <c r="A8" s="136" t="s">
        <v>169</v>
      </c>
      <c r="B8" s="136" t="s">
        <v>168</v>
      </c>
      <c r="C8" s="136" t="s">
        <v>160</v>
      </c>
      <c r="D8" s="137" t="str">
        <f t="shared" si="0"/>
        <v>Sales - Electrical Repairs</v>
      </c>
    </row>
    <row r="9" spans="1:4" ht="13.7" customHeight="1">
      <c r="A9" s="136" t="s">
        <v>167</v>
      </c>
      <c r="B9" s="136" t="s">
        <v>208</v>
      </c>
      <c r="C9" s="136" t="s">
        <v>160</v>
      </c>
      <c r="D9" s="137" t="str">
        <f t="shared" si="0"/>
        <v>Freight (Cif) Pe - Mombasa</v>
      </c>
    </row>
    <row r="10" spans="1:4" ht="13.7" customHeight="1">
      <c r="A10" s="136" t="s">
        <v>166</v>
      </c>
      <c r="B10" s="136" t="s">
        <v>165</v>
      </c>
      <c r="C10" s="136" t="s">
        <v>160</v>
      </c>
      <c r="D10" s="137" t="str">
        <f t="shared" si="0"/>
        <v>Sales - Fish Food</v>
      </c>
    </row>
    <row r="11" spans="1:4" ht="13.7" customHeight="1">
      <c r="A11" s="136" t="s">
        <v>164</v>
      </c>
      <c r="B11" s="136" t="s">
        <v>163</v>
      </c>
      <c r="C11" s="136" t="s">
        <v>160</v>
      </c>
      <c r="D11" s="137" t="str">
        <f t="shared" si="0"/>
        <v>Sales - Livestock</v>
      </c>
    </row>
    <row r="12" spans="1:4" ht="13.7" customHeight="1">
      <c r="A12" s="136" t="s">
        <v>162</v>
      </c>
      <c r="B12" s="136" t="s">
        <v>161</v>
      </c>
      <c r="C12" s="136" t="s">
        <v>160</v>
      </c>
      <c r="D12" s="137" t="str">
        <f t="shared" si="0"/>
        <v>Sales - Animal Feed</v>
      </c>
    </row>
    <row r="13" spans="1:4" ht="13.7" customHeight="1">
      <c r="A13" s="136" t="s">
        <v>209</v>
      </c>
      <c r="B13" s="136" t="s">
        <v>210</v>
      </c>
      <c r="C13" s="136" t="s">
        <v>22</v>
      </c>
      <c r="D13" s="137" t="str">
        <f t="shared" si="0"/>
        <v>Purchases</v>
      </c>
    </row>
    <row r="14" spans="1:4" ht="13.7" customHeight="1">
      <c r="A14" s="136" t="s">
        <v>159</v>
      </c>
      <c r="B14" s="136" t="s">
        <v>158</v>
      </c>
      <c r="C14" s="136" t="s">
        <v>22</v>
      </c>
      <c r="D14" s="137" t="str">
        <f t="shared" si="0"/>
        <v>Purchases - Dog Food Raw Materials</v>
      </c>
    </row>
    <row r="15" spans="1:4" ht="13.7" customHeight="1">
      <c r="A15" s="136" t="s">
        <v>157</v>
      </c>
      <c r="B15" s="136" t="s">
        <v>156</v>
      </c>
      <c r="C15" s="136" t="s">
        <v>22</v>
      </c>
      <c r="D15" s="137" t="str">
        <f t="shared" si="0"/>
        <v>Purchases - Cat Food Raw Materials</v>
      </c>
    </row>
    <row r="16" spans="1:4" ht="13.7" customHeight="1">
      <c r="A16" s="136" t="s">
        <v>155</v>
      </c>
      <c r="B16" s="136" t="s">
        <v>154</v>
      </c>
      <c r="C16" s="136" t="s">
        <v>22</v>
      </c>
      <c r="D16" s="137" t="str">
        <f t="shared" si="0"/>
        <v>Purchases - Treats</v>
      </c>
    </row>
    <row r="17" spans="1:4" ht="13.7" customHeight="1">
      <c r="A17" s="136" t="s">
        <v>153</v>
      </c>
      <c r="B17" s="136" t="s">
        <v>152</v>
      </c>
      <c r="C17" s="136" t="s">
        <v>22</v>
      </c>
      <c r="D17" s="137" t="str">
        <f t="shared" si="0"/>
        <v>Purchases - All Other Sales</v>
      </c>
    </row>
    <row r="18" spans="1:4" ht="13.7" customHeight="1">
      <c r="A18" s="136" t="s">
        <v>151</v>
      </c>
      <c r="B18" s="136" t="s">
        <v>150</v>
      </c>
      <c r="C18" s="136" t="s">
        <v>22</v>
      </c>
      <c r="D18" s="137" t="str">
        <f t="shared" si="0"/>
        <v>Purchases - Sundry</v>
      </c>
    </row>
    <row r="19" spans="1:4" ht="13.7" customHeight="1">
      <c r="A19" s="136" t="s">
        <v>211</v>
      </c>
      <c r="B19" s="136" t="s">
        <v>212</v>
      </c>
      <c r="C19" s="136" t="s">
        <v>22</v>
      </c>
      <c r="D19" s="137" t="str">
        <f t="shared" si="0"/>
        <v>Boiler Electricity</v>
      </c>
    </row>
    <row r="20" spans="1:4" ht="13.7" customHeight="1">
      <c r="A20" s="136" t="s">
        <v>149</v>
      </c>
      <c r="B20" s="136" t="s">
        <v>148</v>
      </c>
      <c r="C20" s="136" t="s">
        <v>22</v>
      </c>
      <c r="D20" s="137" t="str">
        <f t="shared" si="0"/>
        <v>Boiler Electricity - Gas</v>
      </c>
    </row>
    <row r="21" spans="1:4" ht="13.7" customHeight="1">
      <c r="A21" s="136" t="s">
        <v>147</v>
      </c>
      <c r="B21" s="136" t="s">
        <v>146</v>
      </c>
      <c r="C21" s="136" t="s">
        <v>22</v>
      </c>
      <c r="D21" s="137" t="str">
        <f t="shared" si="0"/>
        <v>Boiler Electricity - Electricity</v>
      </c>
    </row>
    <row r="22" spans="1:4" ht="13.7" customHeight="1">
      <c r="A22" s="136" t="s">
        <v>145</v>
      </c>
      <c r="B22" s="136" t="s">
        <v>144</v>
      </c>
      <c r="C22" s="136" t="s">
        <v>22</v>
      </c>
      <c r="D22" s="137" t="str">
        <f t="shared" si="0"/>
        <v>Boiler Fuel Oil</v>
      </c>
    </row>
    <row r="23" spans="1:4" ht="13.7" customHeight="1">
      <c r="A23" s="136" t="s">
        <v>213</v>
      </c>
      <c r="B23" s="136" t="s">
        <v>214</v>
      </c>
      <c r="C23" s="136" t="s">
        <v>22</v>
      </c>
      <c r="D23" s="137" t="str">
        <f t="shared" si="0"/>
        <v>Transport &amp; Railage</v>
      </c>
    </row>
    <row r="24" spans="1:4" ht="13.7" customHeight="1">
      <c r="A24" s="136" t="s">
        <v>215</v>
      </c>
      <c r="B24" s="136" t="s">
        <v>216</v>
      </c>
      <c r="C24" s="136" t="s">
        <v>22</v>
      </c>
      <c r="D24" s="137" t="str">
        <f t="shared" si="0"/>
        <v>Transport &amp; Railage - Local</v>
      </c>
    </row>
    <row r="25" spans="1:4" ht="13.7" customHeight="1">
      <c r="A25" s="136" t="s">
        <v>217</v>
      </c>
      <c r="B25" s="136" t="s">
        <v>218</v>
      </c>
      <c r="C25" s="136" t="s">
        <v>22</v>
      </c>
      <c r="D25" s="137" t="str">
        <f t="shared" si="0"/>
        <v>Transport &amp; Railage - Exports</v>
      </c>
    </row>
    <row r="26" spans="1:4" ht="13.7" customHeight="1">
      <c r="A26" s="136" t="s">
        <v>219</v>
      </c>
      <c r="B26" s="136" t="s">
        <v>220</v>
      </c>
      <c r="C26" s="136" t="s">
        <v>22</v>
      </c>
      <c r="D26" s="137" t="str">
        <f t="shared" si="0"/>
        <v>Purchases Cost Variance</v>
      </c>
    </row>
    <row r="27" spans="1:4" ht="13.7" customHeight="1">
      <c r="A27" s="136" t="s">
        <v>221</v>
      </c>
      <c r="B27" s="136" t="s">
        <v>143</v>
      </c>
      <c r="C27" s="136" t="s">
        <v>22</v>
      </c>
      <c r="D27" s="137" t="str">
        <f t="shared" si="0"/>
        <v>Purchase Cost Variance - Boiler Fuel And Gas</v>
      </c>
    </row>
    <row r="28" spans="1:4" ht="13.7" customHeight="1">
      <c r="A28" s="136" t="s">
        <v>222</v>
      </c>
      <c r="B28" s="136" t="s">
        <v>142</v>
      </c>
      <c r="C28" s="136" t="s">
        <v>22</v>
      </c>
      <c r="D28" s="137" t="str">
        <f t="shared" si="0"/>
        <v>Purchase Cost Variance - Packing Materials</v>
      </c>
    </row>
    <row r="29" spans="1:4" ht="13.7" customHeight="1">
      <c r="A29" s="136" t="s">
        <v>223</v>
      </c>
      <c r="B29" s="136" t="s">
        <v>224</v>
      </c>
      <c r="C29" s="136" t="s">
        <v>22</v>
      </c>
      <c r="D29" s="137" t="str">
        <f t="shared" si="0"/>
        <v>Stock Adjustment</v>
      </c>
    </row>
    <row r="30" spans="1:4" ht="13.7" customHeight="1">
      <c r="A30" s="136" t="s">
        <v>225</v>
      </c>
      <c r="B30" s="136" t="s">
        <v>226</v>
      </c>
      <c r="C30" s="136" t="s">
        <v>22</v>
      </c>
      <c r="D30" s="137" t="str">
        <f t="shared" si="0"/>
        <v>Stock Adjustment - Packing Material</v>
      </c>
    </row>
    <row r="31" spans="1:4" ht="13.7" customHeight="1">
      <c r="A31" s="136" t="s">
        <v>227</v>
      </c>
      <c r="B31" s="136" t="s">
        <v>228</v>
      </c>
      <c r="C31" s="136" t="s">
        <v>22</v>
      </c>
      <c r="D31" s="137" t="str">
        <f t="shared" si="0"/>
        <v>Stock Cost Variance</v>
      </c>
    </row>
    <row r="32" spans="1:4" ht="13.7" customHeight="1">
      <c r="A32" s="136" t="s">
        <v>229</v>
      </c>
      <c r="B32" s="136" t="s">
        <v>230</v>
      </c>
      <c r="C32" s="136" t="s">
        <v>22</v>
      </c>
      <c r="D32" s="137" t="str">
        <f t="shared" si="0"/>
        <v>Opening Stock</v>
      </c>
    </row>
    <row r="33" spans="1:4" ht="13.7" customHeight="1">
      <c r="A33" s="136" t="s">
        <v>231</v>
      </c>
      <c r="B33" s="136" t="s">
        <v>232</v>
      </c>
      <c r="C33" s="136" t="s">
        <v>22</v>
      </c>
      <c r="D33" s="137" t="str">
        <f t="shared" si="0"/>
        <v>Opening Stock - Packing Material</v>
      </c>
    </row>
    <row r="34" spans="1:4" ht="13.7" customHeight="1">
      <c r="A34" s="136" t="s">
        <v>233</v>
      </c>
      <c r="B34" s="136" t="s">
        <v>234</v>
      </c>
      <c r="C34" s="136" t="s">
        <v>22</v>
      </c>
      <c r="D34" s="137" t="str">
        <f t="shared" si="0"/>
        <v>Closing Stock</v>
      </c>
    </row>
    <row r="35" spans="1:4" ht="13.7" customHeight="1">
      <c r="A35" s="136" t="s">
        <v>235</v>
      </c>
      <c r="B35" s="136" t="s">
        <v>236</v>
      </c>
      <c r="C35" s="136" t="s">
        <v>22</v>
      </c>
      <c r="D35" s="137" t="str">
        <f t="shared" si="0"/>
        <v>Closing Stock - Packing Material</v>
      </c>
    </row>
    <row r="36" spans="1:4" ht="13.7" customHeight="1">
      <c r="A36" s="136" t="s">
        <v>237</v>
      </c>
      <c r="B36" s="136" t="s">
        <v>238</v>
      </c>
      <c r="C36" s="136" t="s">
        <v>54</v>
      </c>
      <c r="D36" s="137" t="str">
        <f t="shared" si="0"/>
        <v>Bad Debts Recovered</v>
      </c>
    </row>
    <row r="37" spans="1:4" ht="13.7" customHeight="1">
      <c r="A37" s="136" t="s">
        <v>239</v>
      </c>
      <c r="B37" s="136" t="s">
        <v>240</v>
      </c>
      <c r="C37" s="136" t="s">
        <v>54</v>
      </c>
      <c r="D37" s="137" t="str">
        <f t="shared" si="0"/>
        <v>Interest Received</v>
      </c>
    </row>
    <row r="38" spans="1:4" ht="13.7" customHeight="1">
      <c r="A38" s="136" t="s">
        <v>141</v>
      </c>
      <c r="B38" s="136" t="s">
        <v>140</v>
      </c>
      <c r="C38" s="136" t="s">
        <v>54</v>
      </c>
      <c r="D38" s="137" t="str">
        <f t="shared" si="0"/>
        <v>Interest Received - Chq Account</v>
      </c>
    </row>
    <row r="39" spans="1:4" ht="13.7" customHeight="1">
      <c r="A39" s="136" t="s">
        <v>139</v>
      </c>
      <c r="B39" s="136" t="s">
        <v>138</v>
      </c>
      <c r="C39" s="136" t="s">
        <v>54</v>
      </c>
      <c r="D39" s="137" t="str">
        <f t="shared" si="0"/>
        <v>Interest Received - Investec Bank</v>
      </c>
    </row>
    <row r="40" spans="1:4" ht="13.7" customHeight="1">
      <c r="A40" s="136" t="s">
        <v>137</v>
      </c>
      <c r="B40" s="136" t="s">
        <v>136</v>
      </c>
      <c r="C40" s="136" t="s">
        <v>54</v>
      </c>
      <c r="D40" s="137" t="str">
        <f t="shared" si="0"/>
        <v>Interest Received - Debtors</v>
      </c>
    </row>
    <row r="41" spans="1:4" ht="13.7" customHeight="1">
      <c r="A41" s="136" t="s">
        <v>135</v>
      </c>
      <c r="B41" s="136" t="s">
        <v>134</v>
      </c>
      <c r="C41" s="136" t="s">
        <v>54</v>
      </c>
      <c r="D41" s="137" t="str">
        <f t="shared" si="0"/>
        <v>Interest Received - Other</v>
      </c>
    </row>
    <row r="42" spans="1:4" ht="13.7" customHeight="1">
      <c r="A42" s="136" t="s">
        <v>133</v>
      </c>
      <c r="B42" s="136" t="s">
        <v>132</v>
      </c>
      <c r="C42" s="136" t="s">
        <v>54</v>
      </c>
      <c r="D42" s="137" t="str">
        <f t="shared" si="0"/>
        <v>Interest Received - Investec</v>
      </c>
    </row>
    <row r="43" spans="1:4" ht="13.7" customHeight="1">
      <c r="A43" s="136" t="s">
        <v>241</v>
      </c>
      <c r="B43" s="136" t="s">
        <v>242</v>
      </c>
      <c r="C43" s="136" t="s">
        <v>54</v>
      </c>
      <c r="D43" s="137" t="str">
        <f t="shared" si="0"/>
        <v>Discount Received</v>
      </c>
    </row>
    <row r="44" spans="1:4" ht="13.7" customHeight="1">
      <c r="A44" s="136" t="s">
        <v>243</v>
      </c>
      <c r="B44" s="136" t="s">
        <v>244</v>
      </c>
      <c r="C44" s="136" t="s">
        <v>54</v>
      </c>
      <c r="D44" s="137" t="str">
        <f t="shared" si="0"/>
        <v>Profit/Loss On Fixed Assets</v>
      </c>
    </row>
    <row r="45" spans="1:4" ht="13.7" customHeight="1">
      <c r="A45" s="136" t="s">
        <v>245</v>
      </c>
      <c r="B45" s="136" t="s">
        <v>131</v>
      </c>
      <c r="C45" s="136" t="s">
        <v>54</v>
      </c>
      <c r="D45" s="137" t="str">
        <f t="shared" si="0"/>
        <v>Dti Incentives</v>
      </c>
    </row>
    <row r="46" spans="1:4" ht="13.7" customHeight="1">
      <c r="A46" s="136" t="s">
        <v>246</v>
      </c>
      <c r="B46" s="136" t="s">
        <v>247</v>
      </c>
      <c r="C46" s="136" t="s">
        <v>54</v>
      </c>
      <c r="D46" s="137" t="str">
        <f t="shared" si="0"/>
        <v>Sundry Income</v>
      </c>
    </row>
    <row r="47" spans="1:4" ht="13.7" customHeight="1">
      <c r="A47" s="136" t="s">
        <v>248</v>
      </c>
      <c r="B47" s="136" t="s">
        <v>130</v>
      </c>
      <c r="C47" s="136" t="s">
        <v>54</v>
      </c>
      <c r="D47" s="137" t="str">
        <f t="shared" si="0"/>
        <v xml:space="preserve">Rent </v>
      </c>
    </row>
    <row r="48" spans="1:4" ht="13.7" customHeight="1">
      <c r="A48" s="136" t="s">
        <v>249</v>
      </c>
      <c r="B48" s="136" t="s">
        <v>250</v>
      </c>
      <c r="C48" s="136" t="s">
        <v>54</v>
      </c>
      <c r="D48" s="137" t="str">
        <f t="shared" si="0"/>
        <v>Rent Received - Land</v>
      </c>
    </row>
    <row r="49" spans="1:4" ht="13.7" customHeight="1">
      <c r="A49" s="136" t="s">
        <v>251</v>
      </c>
      <c r="B49" s="136" t="s">
        <v>252</v>
      </c>
      <c r="C49" s="136" t="s">
        <v>54</v>
      </c>
      <c r="D49" s="137" t="str">
        <f t="shared" si="0"/>
        <v>Rent Received - Printer</v>
      </c>
    </row>
    <row r="50" spans="1:4" ht="13.7" customHeight="1">
      <c r="A50" s="136" t="s">
        <v>253</v>
      </c>
      <c r="B50" s="136" t="s">
        <v>254</v>
      </c>
      <c r="C50" s="136" t="s">
        <v>54</v>
      </c>
      <c r="D50" s="137" t="str">
        <f t="shared" si="0"/>
        <v>Rent Received - Helikopter</v>
      </c>
    </row>
    <row r="51" spans="1:4" ht="13.7" customHeight="1">
      <c r="A51" s="136" t="s">
        <v>255</v>
      </c>
      <c r="B51" s="136" t="s">
        <v>256</v>
      </c>
      <c r="C51" s="136" t="s">
        <v>54</v>
      </c>
      <c r="D51" s="137" t="str">
        <f t="shared" si="0"/>
        <v>Rent Received - Aircraft</v>
      </c>
    </row>
    <row r="52" spans="1:4" ht="13.7" customHeight="1">
      <c r="A52" s="136" t="s">
        <v>257</v>
      </c>
      <c r="B52" s="136" t="s">
        <v>129</v>
      </c>
      <c r="C52" s="136" t="s">
        <v>54</v>
      </c>
      <c r="D52" s="137" t="str">
        <f t="shared" si="0"/>
        <v>Use Of Weighbridge</v>
      </c>
    </row>
    <row r="53" spans="1:4" ht="13.7" customHeight="1">
      <c r="A53" s="136" t="s">
        <v>258</v>
      </c>
      <c r="B53" s="136" t="s">
        <v>259</v>
      </c>
      <c r="C53" s="136" t="s">
        <v>21</v>
      </c>
      <c r="D53" s="137" t="str">
        <f t="shared" si="0"/>
        <v>Audit Fees</v>
      </c>
    </row>
    <row r="54" spans="1:4" ht="13.7" customHeight="1">
      <c r="A54" s="136" t="s">
        <v>260</v>
      </c>
      <c r="B54" s="136" t="s">
        <v>261</v>
      </c>
      <c r="C54" s="136" t="s">
        <v>21</v>
      </c>
      <c r="D54" s="137" t="str">
        <f t="shared" si="0"/>
        <v>Advertising &amp; Promotions</v>
      </c>
    </row>
    <row r="55" spans="1:4" ht="13.7" customHeight="1">
      <c r="A55" s="136" t="s">
        <v>128</v>
      </c>
      <c r="B55" s="136" t="s">
        <v>262</v>
      </c>
      <c r="C55" s="136" t="s">
        <v>21</v>
      </c>
      <c r="D55" s="137" t="str">
        <f t="shared" si="0"/>
        <v>Adv And Promotion - Wilfred</v>
      </c>
    </row>
    <row r="56" spans="1:4" ht="13.7" customHeight="1">
      <c r="A56" s="136" t="s">
        <v>127</v>
      </c>
      <c r="B56" s="136" t="s">
        <v>263</v>
      </c>
      <c r="C56" s="136" t="s">
        <v>21</v>
      </c>
      <c r="D56" s="137" t="str">
        <f t="shared" si="0"/>
        <v>Sales Promotions - Gavin</v>
      </c>
    </row>
    <row r="57" spans="1:4" ht="13.7" customHeight="1">
      <c r="A57" s="136" t="s">
        <v>198</v>
      </c>
      <c r="B57" s="136" t="s">
        <v>264</v>
      </c>
      <c r="C57" s="136" t="s">
        <v>21</v>
      </c>
      <c r="D57" s="137" t="str">
        <f t="shared" si="0"/>
        <v>Adv And Promotion - Exports</v>
      </c>
    </row>
    <row r="58" spans="1:4" ht="13.7" customHeight="1">
      <c r="A58" s="136" t="s">
        <v>265</v>
      </c>
      <c r="B58" s="136" t="s">
        <v>266</v>
      </c>
      <c r="C58" s="136" t="s">
        <v>21</v>
      </c>
      <c r="D58" s="137" t="str">
        <f t="shared" si="0"/>
        <v>Promotion Income - Exports</v>
      </c>
    </row>
    <row r="59" spans="1:4" ht="13.7" customHeight="1">
      <c r="A59" s="136" t="s">
        <v>267</v>
      </c>
      <c r="B59" s="136" t="s">
        <v>126</v>
      </c>
      <c r="C59" s="136" t="s">
        <v>21</v>
      </c>
      <c r="D59" s="137" t="str">
        <f t="shared" si="0"/>
        <v>Advertising - Lichtenburg</v>
      </c>
    </row>
    <row r="60" spans="1:4" ht="13.7" customHeight="1">
      <c r="A60" s="136" t="s">
        <v>268</v>
      </c>
      <c r="B60" s="136" t="s">
        <v>125</v>
      </c>
      <c r="C60" s="136" t="s">
        <v>21</v>
      </c>
      <c r="D60" s="137" t="str">
        <f t="shared" si="0"/>
        <v>Advertising - Botanics</v>
      </c>
    </row>
    <row r="61" spans="1:4" ht="13.7" customHeight="1">
      <c r="A61" s="136" t="s">
        <v>269</v>
      </c>
      <c r="B61" s="136" t="s">
        <v>270</v>
      </c>
      <c r="C61" s="136" t="s">
        <v>21</v>
      </c>
      <c r="D61" s="137" t="str">
        <f t="shared" si="0"/>
        <v>Advertising - Karoolus</v>
      </c>
    </row>
    <row r="62" spans="1:4" ht="13.7" customHeight="1">
      <c r="A62" s="136" t="s">
        <v>271</v>
      </c>
      <c r="B62" s="136" t="s">
        <v>124</v>
      </c>
      <c r="C62" s="136" t="s">
        <v>21</v>
      </c>
      <c r="D62" s="137" t="str">
        <f t="shared" si="0"/>
        <v>Montego Culture Expenses</v>
      </c>
    </row>
    <row r="63" spans="1:4" ht="13.7" customHeight="1">
      <c r="A63" s="136" t="s">
        <v>272</v>
      </c>
      <c r="B63" s="136" t="s">
        <v>123</v>
      </c>
      <c r="C63" s="136" t="s">
        <v>21</v>
      </c>
      <c r="D63" s="137" t="str">
        <f t="shared" si="0"/>
        <v>Montego Branded Clothing And Merchandise</v>
      </c>
    </row>
    <row r="64" spans="1:4" ht="13.7" customHeight="1">
      <c r="A64" s="136" t="s">
        <v>273</v>
      </c>
      <c r="B64" s="136" t="s">
        <v>274</v>
      </c>
      <c r="C64" s="136" t="s">
        <v>21</v>
      </c>
      <c r="D64" s="137" t="str">
        <f t="shared" si="0"/>
        <v>Marketing - Click 2 Feed</v>
      </c>
    </row>
    <row r="65" spans="1:4" ht="13.7" customHeight="1">
      <c r="A65" s="136" t="s">
        <v>275</v>
      </c>
      <c r="B65" s="136" t="s">
        <v>122</v>
      </c>
      <c r="C65" s="136" t="s">
        <v>21</v>
      </c>
      <c r="D65" s="137" t="str">
        <f t="shared" si="0"/>
        <v>Amortisation Of Goodwill</v>
      </c>
    </row>
    <row r="66" spans="1:4" ht="13.7" customHeight="1">
      <c r="A66" s="136" t="s">
        <v>276</v>
      </c>
      <c r="B66" s="136" t="s">
        <v>277</v>
      </c>
      <c r="C66" s="136" t="s">
        <v>21</v>
      </c>
      <c r="D66" s="137" t="str">
        <f t="shared" ref="D66:D129" si="1">PROPER(B66)</f>
        <v>Amortisation Of Trademark</v>
      </c>
    </row>
    <row r="67" spans="1:4" ht="13.7" customHeight="1">
      <c r="A67" s="136" t="s">
        <v>278</v>
      </c>
      <c r="B67" s="136" t="s">
        <v>121</v>
      </c>
      <c r="C67" s="136" t="s">
        <v>21</v>
      </c>
      <c r="D67" s="137" t="str">
        <f t="shared" si="1"/>
        <v>Koffee Shop Expenses</v>
      </c>
    </row>
    <row r="68" spans="1:4" ht="13.7" customHeight="1">
      <c r="A68" s="136" t="s">
        <v>279</v>
      </c>
      <c r="B68" s="136" t="s">
        <v>280</v>
      </c>
      <c r="C68" s="136" t="s">
        <v>21</v>
      </c>
      <c r="D68" s="137" t="str">
        <f t="shared" si="1"/>
        <v>Hallo Monty Expenses</v>
      </c>
    </row>
    <row r="69" spans="1:4" ht="13.7" customHeight="1">
      <c r="A69" s="136" t="s">
        <v>281</v>
      </c>
      <c r="B69" s="136" t="s">
        <v>282</v>
      </c>
      <c r="C69" s="136" t="s">
        <v>21</v>
      </c>
      <c r="D69" s="137" t="str">
        <f t="shared" si="1"/>
        <v>M Junction Expenses</v>
      </c>
    </row>
    <row r="70" spans="1:4" ht="13.7" customHeight="1">
      <c r="A70" s="136" t="s">
        <v>283</v>
      </c>
      <c r="B70" s="136" t="s">
        <v>284</v>
      </c>
      <c r="C70" s="136" t="s">
        <v>21</v>
      </c>
      <c r="D70" s="137" t="str">
        <f t="shared" si="1"/>
        <v>Bad Debts Written Off</v>
      </c>
    </row>
    <row r="71" spans="1:4" ht="13.7" customHeight="1">
      <c r="A71" s="136" t="s">
        <v>285</v>
      </c>
      <c r="B71" s="136" t="s">
        <v>286</v>
      </c>
      <c r="C71" s="136" t="s">
        <v>21</v>
      </c>
      <c r="D71" s="137" t="str">
        <f t="shared" si="1"/>
        <v>Bank Charges</v>
      </c>
    </row>
    <row r="72" spans="1:4" ht="13.7" customHeight="1">
      <c r="A72" s="136" t="s">
        <v>287</v>
      </c>
      <c r="B72" s="136" t="s">
        <v>288</v>
      </c>
      <c r="C72" s="136" t="s">
        <v>21</v>
      </c>
      <c r="D72" s="137" t="str">
        <f t="shared" si="1"/>
        <v>Promotional Items</v>
      </c>
    </row>
    <row r="73" spans="1:4" ht="13.7" customHeight="1">
      <c r="A73" s="136" t="s">
        <v>289</v>
      </c>
      <c r="B73" s="136" t="s">
        <v>290</v>
      </c>
      <c r="C73" s="136" t="s">
        <v>21</v>
      </c>
      <c r="D73" s="137" t="str">
        <f t="shared" si="1"/>
        <v>Cleaning Expenses</v>
      </c>
    </row>
    <row r="74" spans="1:4" ht="13.7" customHeight="1">
      <c r="A74" s="136" t="s">
        <v>291</v>
      </c>
      <c r="B74" s="136" t="s">
        <v>292</v>
      </c>
      <c r="C74" s="136" t="s">
        <v>21</v>
      </c>
      <c r="D74" s="137" t="str">
        <f t="shared" si="1"/>
        <v>Cleaning Expenses - Production</v>
      </c>
    </row>
    <row r="75" spans="1:4" ht="13.7" customHeight="1">
      <c r="A75" s="136" t="s">
        <v>293</v>
      </c>
      <c r="B75" s="136" t="s">
        <v>294</v>
      </c>
      <c r="C75" s="136" t="s">
        <v>21</v>
      </c>
      <c r="D75" s="137" t="str">
        <f t="shared" si="1"/>
        <v>Cleaning Expenses - Waste Removal</v>
      </c>
    </row>
    <row r="76" spans="1:4" ht="13.7" customHeight="1">
      <c r="A76" s="136" t="s">
        <v>295</v>
      </c>
      <c r="B76" s="136" t="s">
        <v>296</v>
      </c>
      <c r="C76" s="136" t="s">
        <v>21</v>
      </c>
      <c r="D76" s="137" t="str">
        <f t="shared" si="1"/>
        <v>Pest Control</v>
      </c>
    </row>
    <row r="77" spans="1:4" ht="13.7" customHeight="1">
      <c r="A77" s="136" t="s">
        <v>297</v>
      </c>
      <c r="B77" s="136" t="s">
        <v>298</v>
      </c>
      <c r="C77" s="136" t="s">
        <v>21</v>
      </c>
      <c r="D77" s="137" t="str">
        <f t="shared" si="1"/>
        <v>Consulting Fees</v>
      </c>
    </row>
    <row r="78" spans="1:4" ht="13.7" customHeight="1">
      <c r="A78" s="136" t="s">
        <v>299</v>
      </c>
      <c r="B78" s="136" t="s">
        <v>300</v>
      </c>
      <c r="C78" s="136" t="s">
        <v>21</v>
      </c>
      <c r="D78" s="137" t="str">
        <f t="shared" si="1"/>
        <v>Consulting Fees - Local</v>
      </c>
    </row>
    <row r="79" spans="1:4" ht="13.7" customHeight="1">
      <c r="A79" s="136" t="s">
        <v>301</v>
      </c>
      <c r="B79" s="136" t="s">
        <v>302</v>
      </c>
      <c r="C79" s="136" t="s">
        <v>21</v>
      </c>
      <c r="D79" s="137" t="str">
        <f t="shared" si="1"/>
        <v>Consulting Fees - Exports</v>
      </c>
    </row>
    <row r="80" spans="1:4" ht="13.7" customHeight="1">
      <c r="A80" s="136" t="s">
        <v>303</v>
      </c>
      <c r="B80" s="136" t="s">
        <v>304</v>
      </c>
      <c r="C80" s="136" t="s">
        <v>21</v>
      </c>
      <c r="D80" s="137" t="str">
        <f t="shared" si="1"/>
        <v>Consulting Fees - Wuma!</v>
      </c>
    </row>
    <row r="81" spans="1:4" ht="13.7" customHeight="1">
      <c r="A81" s="136" t="s">
        <v>305</v>
      </c>
      <c r="B81" s="136" t="s">
        <v>306</v>
      </c>
      <c r="C81" s="136" t="s">
        <v>21</v>
      </c>
      <c r="D81" s="137" t="str">
        <f t="shared" si="1"/>
        <v>Commissions Paid</v>
      </c>
    </row>
    <row r="82" spans="1:4" ht="13.7" customHeight="1">
      <c r="A82" s="136" t="s">
        <v>307</v>
      </c>
      <c r="B82" s="136" t="s">
        <v>308</v>
      </c>
      <c r="C82" s="136" t="s">
        <v>21</v>
      </c>
      <c r="D82" s="137" t="str">
        <f t="shared" si="1"/>
        <v>Computer Expenses</v>
      </c>
    </row>
    <row r="83" spans="1:4" ht="13.7" customHeight="1">
      <c r="A83" s="136" t="s">
        <v>120</v>
      </c>
      <c r="B83" s="136" t="s">
        <v>309</v>
      </c>
      <c r="C83" s="136" t="s">
        <v>21</v>
      </c>
      <c r="D83" s="137" t="str">
        <f t="shared" si="1"/>
        <v>Computer Expenses - Hardware</v>
      </c>
    </row>
    <row r="84" spans="1:4" ht="13.7" customHeight="1">
      <c r="A84" s="136" t="s">
        <v>119</v>
      </c>
      <c r="B84" s="136" t="s">
        <v>118</v>
      </c>
      <c r="C84" s="136" t="s">
        <v>21</v>
      </c>
      <c r="D84" s="137" t="str">
        <f t="shared" si="1"/>
        <v>Computer Expenses - Software</v>
      </c>
    </row>
    <row r="85" spans="1:4" ht="13.7" customHeight="1">
      <c r="A85" s="136" t="s">
        <v>310</v>
      </c>
      <c r="B85" s="136" t="s">
        <v>311</v>
      </c>
      <c r="C85" s="136" t="s">
        <v>21</v>
      </c>
      <c r="D85" s="137" t="str">
        <f t="shared" si="1"/>
        <v>Computer Expenses - It Services</v>
      </c>
    </row>
    <row r="86" spans="1:4" ht="13.7" customHeight="1">
      <c r="A86" s="136" t="s">
        <v>312</v>
      </c>
      <c r="B86" s="136" t="s">
        <v>313</v>
      </c>
      <c r="C86" s="136" t="s">
        <v>21</v>
      </c>
      <c r="D86" s="137" t="str">
        <f t="shared" si="1"/>
        <v>Depreciation</v>
      </c>
    </row>
    <row r="87" spans="1:4" ht="13.7" customHeight="1">
      <c r="A87" s="136" t="s">
        <v>314</v>
      </c>
      <c r="B87" s="136" t="s">
        <v>315</v>
      </c>
      <c r="C87" s="136" t="s">
        <v>21</v>
      </c>
      <c r="D87" s="137" t="str">
        <f t="shared" si="1"/>
        <v>Depreciation - Rosslyn</v>
      </c>
    </row>
    <row r="88" spans="1:4" ht="13.7" customHeight="1">
      <c r="A88" s="136" t="s">
        <v>316</v>
      </c>
      <c r="B88" s="136" t="s">
        <v>317</v>
      </c>
      <c r="C88" s="136" t="s">
        <v>21</v>
      </c>
      <c r="D88" s="137" t="str">
        <f t="shared" si="1"/>
        <v>Discount Allowed</v>
      </c>
    </row>
    <row r="89" spans="1:4" ht="13.7" customHeight="1">
      <c r="A89" s="136" t="s">
        <v>318</v>
      </c>
      <c r="B89" s="136" t="s">
        <v>319</v>
      </c>
      <c r="C89" s="136" t="s">
        <v>21</v>
      </c>
      <c r="D89" s="137" t="str">
        <f t="shared" si="1"/>
        <v>Electricity</v>
      </c>
    </row>
    <row r="90" spans="1:4" ht="13.7" customHeight="1">
      <c r="A90" s="136" t="s">
        <v>320</v>
      </c>
      <c r="B90" s="136" t="s">
        <v>321</v>
      </c>
      <c r="C90" s="136" t="s">
        <v>21</v>
      </c>
      <c r="D90" s="137" t="str">
        <f t="shared" si="1"/>
        <v>Donations</v>
      </c>
    </row>
    <row r="91" spans="1:4" ht="13.7" customHeight="1">
      <c r="A91" s="136" t="s">
        <v>322</v>
      </c>
      <c r="B91" s="136" t="s">
        <v>323</v>
      </c>
      <c r="C91" s="136" t="s">
        <v>21</v>
      </c>
      <c r="D91" s="137" t="str">
        <f t="shared" si="1"/>
        <v>Entertainment</v>
      </c>
    </row>
    <row r="92" spans="1:4" ht="13.7" customHeight="1">
      <c r="A92" s="136" t="s">
        <v>324</v>
      </c>
      <c r="B92" s="136" t="s">
        <v>325</v>
      </c>
      <c r="C92" s="136" t="s">
        <v>21</v>
      </c>
      <c r="D92" s="137" t="str">
        <f t="shared" si="1"/>
        <v>Entry Fees &amp; Subscriptions</v>
      </c>
    </row>
    <row r="93" spans="1:4" ht="13.7" customHeight="1">
      <c r="A93" s="136" t="s">
        <v>326</v>
      </c>
      <c r="B93" s="136" t="s">
        <v>327</v>
      </c>
      <c r="C93" s="136" t="s">
        <v>21</v>
      </c>
      <c r="D93" s="137" t="str">
        <f t="shared" si="1"/>
        <v>Entry Fees, Registration &amp; Subscriptions - Local</v>
      </c>
    </row>
    <row r="94" spans="1:4" ht="13.7" customHeight="1">
      <c r="A94" s="136" t="s">
        <v>200</v>
      </c>
      <c r="B94" s="136" t="s">
        <v>328</v>
      </c>
      <c r="C94" s="136" t="s">
        <v>21</v>
      </c>
      <c r="D94" s="137" t="str">
        <f t="shared" si="1"/>
        <v>Entry Fees, Registrations &amp; Subscriptions - Exports</v>
      </c>
    </row>
    <row r="95" spans="1:4" ht="13.7" customHeight="1">
      <c r="A95" s="136" t="s">
        <v>329</v>
      </c>
      <c r="B95" s="136" t="s">
        <v>330</v>
      </c>
      <c r="C95" s="136" t="s">
        <v>21</v>
      </c>
      <c r="D95" s="137" t="str">
        <f t="shared" si="1"/>
        <v>Insurance</v>
      </c>
    </row>
    <row r="96" spans="1:4" ht="13.7" customHeight="1">
      <c r="A96" s="136" t="s">
        <v>117</v>
      </c>
      <c r="B96" s="136" t="s">
        <v>331</v>
      </c>
      <c r="C96" s="136" t="s">
        <v>21</v>
      </c>
      <c r="D96" s="137" t="str">
        <f t="shared" si="1"/>
        <v>Insurance Expense</v>
      </c>
    </row>
    <row r="97" spans="1:4" ht="13.7" customHeight="1">
      <c r="A97" s="136" t="s">
        <v>116</v>
      </c>
      <c r="B97" s="136" t="s">
        <v>332</v>
      </c>
      <c r="C97" s="136" t="s">
        <v>21</v>
      </c>
      <c r="D97" s="137" t="str">
        <f t="shared" si="1"/>
        <v>Insurance Excess Paid</v>
      </c>
    </row>
    <row r="98" spans="1:4" ht="13.7" customHeight="1">
      <c r="A98" s="136" t="s">
        <v>333</v>
      </c>
      <c r="B98" s="136" t="s">
        <v>334</v>
      </c>
      <c r="C98" s="136" t="s">
        <v>21</v>
      </c>
      <c r="D98" s="137" t="str">
        <f t="shared" si="1"/>
        <v>Farming Expenses</v>
      </c>
    </row>
    <row r="99" spans="1:4" ht="13.7" customHeight="1">
      <c r="A99" s="136" t="s">
        <v>115</v>
      </c>
      <c r="B99" s="136" t="s">
        <v>114</v>
      </c>
      <c r="C99" s="136" t="s">
        <v>21</v>
      </c>
      <c r="D99" s="137" t="str">
        <f t="shared" si="1"/>
        <v>Farming Exp - Game/Livestock Purch</v>
      </c>
    </row>
    <row r="100" spans="1:4" ht="13.7" customHeight="1">
      <c r="A100" s="136" t="s">
        <v>113</v>
      </c>
      <c r="B100" s="136" t="s">
        <v>112</v>
      </c>
      <c r="C100" s="136" t="s">
        <v>21</v>
      </c>
      <c r="D100" s="137" t="str">
        <f t="shared" si="1"/>
        <v>Farming Exp - Repairs Build &amp; Fence</v>
      </c>
    </row>
    <row r="101" spans="1:4" ht="13.7" customHeight="1">
      <c r="A101" s="136" t="s">
        <v>111</v>
      </c>
      <c r="B101" s="136" t="s">
        <v>110</v>
      </c>
      <c r="C101" s="136" t="s">
        <v>21</v>
      </c>
      <c r="D101" s="137" t="str">
        <f t="shared" si="1"/>
        <v xml:space="preserve">Farming Exp - Repairs Dam &amp; Water </v>
      </c>
    </row>
    <row r="102" spans="1:4" ht="13.7" customHeight="1">
      <c r="A102" s="136" t="s">
        <v>109</v>
      </c>
      <c r="B102" s="136" t="s">
        <v>108</v>
      </c>
      <c r="C102" s="136" t="s">
        <v>21</v>
      </c>
      <c r="D102" s="137" t="str">
        <f t="shared" si="1"/>
        <v>Farming Exp - Repairs - Vehicles</v>
      </c>
    </row>
    <row r="103" spans="1:4" ht="13.7" customHeight="1">
      <c r="A103" s="136" t="s">
        <v>107</v>
      </c>
      <c r="B103" s="136" t="s">
        <v>106</v>
      </c>
      <c r="C103" s="136" t="s">
        <v>21</v>
      </c>
      <c r="D103" s="137" t="str">
        <f t="shared" si="1"/>
        <v>Farming Exp - Erosion Works</v>
      </c>
    </row>
    <row r="104" spans="1:4" ht="13.7" customHeight="1">
      <c r="A104" s="136" t="s">
        <v>105</v>
      </c>
      <c r="B104" s="136" t="s">
        <v>104</v>
      </c>
      <c r="C104" s="136" t="s">
        <v>21</v>
      </c>
      <c r="D104" s="137" t="str">
        <f t="shared" si="1"/>
        <v>Farming Exp - Eradication Vermin</v>
      </c>
    </row>
    <row r="105" spans="1:4" ht="13.7" customHeight="1">
      <c r="A105" s="136" t="s">
        <v>103</v>
      </c>
      <c r="B105" s="136" t="s">
        <v>102</v>
      </c>
      <c r="C105" s="136" t="s">
        <v>21</v>
      </c>
      <c r="D105" s="137" t="str">
        <f t="shared" si="1"/>
        <v>Farming Exp - Wages</v>
      </c>
    </row>
    <row r="106" spans="1:4" ht="13.7" customHeight="1">
      <c r="A106" s="136" t="s">
        <v>101</v>
      </c>
      <c r="B106" s="136" t="s">
        <v>100</v>
      </c>
      <c r="C106" s="136" t="s">
        <v>21</v>
      </c>
      <c r="D106" s="137" t="str">
        <f t="shared" si="1"/>
        <v>Farming Exp - Fuel &amp; Oil</v>
      </c>
    </row>
    <row r="107" spans="1:4" ht="13.7" customHeight="1">
      <c r="A107" s="136" t="s">
        <v>99</v>
      </c>
      <c r="B107" s="136" t="s">
        <v>98</v>
      </c>
      <c r="C107" s="136" t="s">
        <v>21</v>
      </c>
      <c r="D107" s="137" t="str">
        <f t="shared" si="1"/>
        <v>Farming Exp - Seed</v>
      </c>
    </row>
    <row r="108" spans="1:4" ht="13.7" customHeight="1">
      <c r="A108" s="136" t="s">
        <v>97</v>
      </c>
      <c r="B108" s="136" t="s">
        <v>96</v>
      </c>
      <c r="C108" s="136" t="s">
        <v>21</v>
      </c>
      <c r="D108" s="137" t="str">
        <f t="shared" si="1"/>
        <v>Farming Exp - Stock Feed</v>
      </c>
    </row>
    <row r="109" spans="1:4" ht="13.7" customHeight="1">
      <c r="A109" s="136" t="s">
        <v>95</v>
      </c>
      <c r="B109" s="136" t="s">
        <v>94</v>
      </c>
      <c r="C109" s="136" t="s">
        <v>21</v>
      </c>
      <c r="D109" s="137" t="str">
        <f t="shared" si="1"/>
        <v>Farming Exp - Consulting Poortjie</v>
      </c>
    </row>
    <row r="110" spans="1:4" ht="13.7" customHeight="1">
      <c r="A110" s="136" t="s">
        <v>93</v>
      </c>
      <c r="B110" s="136" t="s">
        <v>92</v>
      </c>
      <c r="C110" s="136" t="s">
        <v>21</v>
      </c>
      <c r="D110" s="137" t="str">
        <f t="shared" si="1"/>
        <v>Farming Exp - Maintenance Equipment</v>
      </c>
    </row>
    <row r="111" spans="1:4" ht="13.7" customHeight="1">
      <c r="A111" s="136" t="s">
        <v>91</v>
      </c>
      <c r="B111" s="136" t="s">
        <v>90</v>
      </c>
      <c r="C111" s="136" t="s">
        <v>21</v>
      </c>
      <c r="D111" s="137" t="str">
        <f t="shared" si="1"/>
        <v>Farming Exp - Sable Breeding Jv</v>
      </c>
    </row>
    <row r="112" spans="1:4" ht="13.7" customHeight="1">
      <c r="A112" s="136" t="s">
        <v>89</v>
      </c>
      <c r="B112" s="136" t="s">
        <v>88</v>
      </c>
      <c r="C112" s="136" t="s">
        <v>21</v>
      </c>
      <c r="D112" s="137" t="str">
        <f t="shared" si="1"/>
        <v>Farming Exp - Insurance Claim</v>
      </c>
    </row>
    <row r="113" spans="1:4" ht="13.7" customHeight="1">
      <c r="A113" s="136" t="s">
        <v>87</v>
      </c>
      <c r="B113" s="136" t="s">
        <v>86</v>
      </c>
      <c r="C113" s="136" t="s">
        <v>21</v>
      </c>
      <c r="D113" s="137" t="str">
        <f t="shared" si="1"/>
        <v>Farming Exp - Electricity</v>
      </c>
    </row>
    <row r="114" spans="1:4" ht="13.7" customHeight="1">
      <c r="A114" s="136" t="s">
        <v>85</v>
      </c>
      <c r="B114" s="136" t="s">
        <v>84</v>
      </c>
      <c r="C114" s="136" t="s">
        <v>21</v>
      </c>
      <c r="D114" s="137" t="str">
        <f t="shared" si="1"/>
        <v>Farming Exp - Sales Game</v>
      </c>
    </row>
    <row r="115" spans="1:4" ht="13.7" customHeight="1">
      <c r="A115" s="136" t="s">
        <v>335</v>
      </c>
      <c r="B115" s="136" t="s">
        <v>336</v>
      </c>
      <c r="C115" s="136" t="s">
        <v>21</v>
      </c>
      <c r="D115" s="137" t="str">
        <f t="shared" si="1"/>
        <v>Fines - Traffice &amp; Other</v>
      </c>
    </row>
    <row r="116" spans="1:4" ht="13.7" customHeight="1">
      <c r="A116" s="136" t="s">
        <v>337</v>
      </c>
      <c r="B116" s="136" t="s">
        <v>338</v>
      </c>
      <c r="C116" s="136" t="s">
        <v>21</v>
      </c>
      <c r="D116" s="137" t="str">
        <f t="shared" si="1"/>
        <v>Fuel &amp; Oil</v>
      </c>
    </row>
    <row r="117" spans="1:4" ht="13.7" customHeight="1">
      <c r="A117" s="136" t="s">
        <v>83</v>
      </c>
      <c r="B117" s="136" t="s">
        <v>82</v>
      </c>
      <c r="C117" s="136" t="s">
        <v>21</v>
      </c>
      <c r="D117" s="137" t="str">
        <f t="shared" si="1"/>
        <v>Fuel &amp; Oil - Other Vehicles</v>
      </c>
    </row>
    <row r="118" spans="1:4" ht="13.7" customHeight="1">
      <c r="A118" s="136" t="s">
        <v>81</v>
      </c>
      <c r="B118" s="136" t="s">
        <v>80</v>
      </c>
      <c r="C118" s="136" t="s">
        <v>21</v>
      </c>
      <c r="D118" s="137" t="str">
        <f t="shared" si="1"/>
        <v>Fuel &amp; Oil - Isuzu</v>
      </c>
    </row>
    <row r="119" spans="1:4" ht="13.7" customHeight="1">
      <c r="A119" s="136" t="s">
        <v>79</v>
      </c>
      <c r="B119" s="136" t="s">
        <v>78</v>
      </c>
      <c r="C119" s="136" t="s">
        <v>21</v>
      </c>
      <c r="D119" s="137" t="str">
        <f t="shared" si="1"/>
        <v>Fuel &amp; Oil - Hino</v>
      </c>
    </row>
    <row r="120" spans="1:4" ht="13.7" customHeight="1">
      <c r="A120" s="136" t="s">
        <v>77</v>
      </c>
      <c r="B120" s="136" t="s">
        <v>76</v>
      </c>
      <c r="C120" s="136" t="s">
        <v>21</v>
      </c>
      <c r="D120" s="137" t="str">
        <f t="shared" si="1"/>
        <v>Fuel &amp; Oil - Volvo</v>
      </c>
    </row>
    <row r="121" spans="1:4" ht="13.7" customHeight="1">
      <c r="A121" s="136" t="s">
        <v>75</v>
      </c>
      <c r="B121" s="136" t="s">
        <v>74</v>
      </c>
      <c r="C121" s="136" t="s">
        <v>21</v>
      </c>
      <c r="D121" s="137" t="str">
        <f t="shared" si="1"/>
        <v>Fuel &amp; Oil - Quantum</v>
      </c>
    </row>
    <row r="122" spans="1:4" ht="13.7" customHeight="1">
      <c r="A122" s="136" t="s">
        <v>339</v>
      </c>
      <c r="B122" s="136" t="s">
        <v>340</v>
      </c>
      <c r="C122" s="136" t="s">
        <v>21</v>
      </c>
      <c r="D122" s="137" t="str">
        <f t="shared" si="1"/>
        <v>Fuel &amp; Oil - Aircraft</v>
      </c>
    </row>
    <row r="123" spans="1:4" ht="13.7" customHeight="1">
      <c r="A123" s="136" t="s">
        <v>341</v>
      </c>
      <c r="B123" s="136" t="s">
        <v>330</v>
      </c>
      <c r="C123" s="136" t="s">
        <v>21</v>
      </c>
      <c r="D123" s="137" t="str">
        <f t="shared" si="1"/>
        <v>Insurance</v>
      </c>
    </row>
    <row r="124" spans="1:4" ht="13.7" customHeight="1">
      <c r="A124" s="136" t="s">
        <v>342</v>
      </c>
      <c r="B124" s="136" t="s">
        <v>343</v>
      </c>
      <c r="C124" s="136" t="s">
        <v>21</v>
      </c>
      <c r="D124" s="137" t="str">
        <f t="shared" si="1"/>
        <v>Interest Paid</v>
      </c>
    </row>
    <row r="125" spans="1:4" ht="13.7" customHeight="1">
      <c r="A125" s="136" t="s">
        <v>73</v>
      </c>
      <c r="B125" s="136" t="s">
        <v>72</v>
      </c>
      <c r="C125" s="136" t="s">
        <v>21</v>
      </c>
      <c r="D125" s="137" t="str">
        <f t="shared" si="1"/>
        <v>Interest - Bank Overdraft</v>
      </c>
    </row>
    <row r="126" spans="1:4" ht="13.7" customHeight="1">
      <c r="A126" s="136" t="s">
        <v>71</v>
      </c>
      <c r="B126" s="136" t="s">
        <v>70</v>
      </c>
      <c r="C126" s="136" t="s">
        <v>21</v>
      </c>
      <c r="D126" s="137" t="str">
        <f t="shared" si="1"/>
        <v>Interest - Business Partners</v>
      </c>
    </row>
    <row r="127" spans="1:4" ht="13.7" customHeight="1">
      <c r="A127" s="136" t="s">
        <v>69</v>
      </c>
      <c r="B127" s="136" t="s">
        <v>68</v>
      </c>
      <c r="C127" s="136" t="s">
        <v>21</v>
      </c>
      <c r="D127" s="137" t="str">
        <f t="shared" si="1"/>
        <v>Interest - Absa</v>
      </c>
    </row>
    <row r="128" spans="1:4" ht="13.7" customHeight="1">
      <c r="A128" s="136" t="s">
        <v>67</v>
      </c>
      <c r="B128" s="136" t="s">
        <v>66</v>
      </c>
      <c r="C128" s="136" t="s">
        <v>21</v>
      </c>
      <c r="D128" s="137" t="str">
        <f t="shared" si="1"/>
        <v>Interest - Sars</v>
      </c>
    </row>
    <row r="129" spans="1:4" ht="13.7" customHeight="1">
      <c r="A129" s="136" t="s">
        <v>65</v>
      </c>
      <c r="B129" s="136" t="s">
        <v>64</v>
      </c>
      <c r="C129" s="136" t="s">
        <v>21</v>
      </c>
      <c r="D129" s="137" t="str">
        <f t="shared" si="1"/>
        <v>Interest - Other</v>
      </c>
    </row>
    <row r="130" spans="1:4" ht="13.7" customHeight="1">
      <c r="A130" s="136" t="s">
        <v>63</v>
      </c>
      <c r="B130" s="136" t="s">
        <v>62</v>
      </c>
      <c r="C130" s="136" t="s">
        <v>21</v>
      </c>
      <c r="D130" s="137" t="str">
        <f t="shared" ref="D130:D193" si="2">PROPER(B130)</f>
        <v>Interest - Investec</v>
      </c>
    </row>
    <row r="131" spans="1:4" ht="13.7" customHeight="1">
      <c r="A131" s="136" t="s">
        <v>61</v>
      </c>
      <c r="B131" s="136" t="s">
        <v>60</v>
      </c>
      <c r="C131" s="136" t="s">
        <v>21</v>
      </c>
      <c r="D131" s="137" t="str">
        <f t="shared" si="2"/>
        <v>Interest - Nedbank</v>
      </c>
    </row>
    <row r="132" spans="1:4" ht="13.7" customHeight="1">
      <c r="A132" s="136" t="s">
        <v>344</v>
      </c>
      <c r="B132" s="136" t="s">
        <v>59</v>
      </c>
      <c r="C132" s="136" t="s">
        <v>54</v>
      </c>
      <c r="D132" s="137" t="str">
        <f t="shared" si="2"/>
        <v>Foreign Exchange Gains &amp; Losses</v>
      </c>
    </row>
    <row r="133" spans="1:4" ht="13.7" customHeight="1">
      <c r="A133" s="136" t="s">
        <v>58</v>
      </c>
      <c r="B133" s="136" t="s">
        <v>57</v>
      </c>
      <c r="C133" s="136" t="s">
        <v>54</v>
      </c>
      <c r="D133" s="137" t="str">
        <f t="shared" si="2"/>
        <v>Forex Gains &amp; Losses - Exports</v>
      </c>
    </row>
    <row r="134" spans="1:4" ht="13.7" customHeight="1">
      <c r="A134" s="136" t="s">
        <v>56</v>
      </c>
      <c r="B134" s="136" t="s">
        <v>55</v>
      </c>
      <c r="C134" s="136" t="s">
        <v>54</v>
      </c>
      <c r="D134" s="137" t="str">
        <f t="shared" si="2"/>
        <v>Forex Gains &amp; Losses - Imports</v>
      </c>
    </row>
    <row r="135" spans="1:4" ht="13.7" customHeight="1">
      <c r="A135" s="136" t="s">
        <v>345</v>
      </c>
      <c r="B135" s="136" t="s">
        <v>346</v>
      </c>
      <c r="C135" s="136" t="s">
        <v>21</v>
      </c>
      <c r="D135" s="137" t="str">
        <f t="shared" si="2"/>
        <v>Laborotary Fees</v>
      </c>
    </row>
    <row r="136" spans="1:4" ht="13.7" customHeight="1">
      <c r="A136" s="136" t="s">
        <v>347</v>
      </c>
      <c r="B136" s="136" t="s">
        <v>348</v>
      </c>
      <c r="C136" s="136" t="s">
        <v>21</v>
      </c>
      <c r="D136" s="137" t="str">
        <f t="shared" si="2"/>
        <v>Lease Hire Charges</v>
      </c>
    </row>
    <row r="137" spans="1:4" ht="13.7" customHeight="1">
      <c r="A137" s="136" t="s">
        <v>349</v>
      </c>
      <c r="B137" s="136" t="s">
        <v>350</v>
      </c>
      <c r="C137" s="136" t="s">
        <v>21</v>
      </c>
      <c r="D137" s="137" t="str">
        <f t="shared" si="2"/>
        <v>Licences</v>
      </c>
    </row>
    <row r="138" spans="1:4" ht="13.7" customHeight="1">
      <c r="A138" s="136" t="s">
        <v>351</v>
      </c>
      <c r="B138" s="136" t="s">
        <v>352</v>
      </c>
      <c r="C138" s="136" t="s">
        <v>21</v>
      </c>
      <c r="D138" s="137" t="str">
        <f t="shared" si="2"/>
        <v>Legal Expenses</v>
      </c>
    </row>
    <row r="139" spans="1:4" ht="13.7" customHeight="1">
      <c r="A139" s="136" t="s">
        <v>53</v>
      </c>
      <c r="B139" s="136" t="s">
        <v>52</v>
      </c>
      <c r="C139" s="136" t="s">
        <v>21</v>
      </c>
      <c r="D139" s="137" t="str">
        <f t="shared" si="2"/>
        <v>Legal Expenses - Debt Collection</v>
      </c>
    </row>
    <row r="140" spans="1:4" ht="13.7" customHeight="1">
      <c r="A140" s="136" t="s">
        <v>51</v>
      </c>
      <c r="B140" s="136" t="s">
        <v>50</v>
      </c>
      <c r="C140" s="136" t="s">
        <v>21</v>
      </c>
      <c r="D140" s="137" t="str">
        <f t="shared" si="2"/>
        <v>Legal Expenses - Other</v>
      </c>
    </row>
    <row r="141" spans="1:4" ht="13.7" customHeight="1">
      <c r="A141" s="136" t="s">
        <v>353</v>
      </c>
      <c r="B141" s="136" t="s">
        <v>354</v>
      </c>
      <c r="C141" s="136" t="s">
        <v>21</v>
      </c>
      <c r="D141" s="137" t="str">
        <f t="shared" si="2"/>
        <v>Loan Raising Fees &amp; Expenses</v>
      </c>
    </row>
    <row r="142" spans="1:4" ht="13.7" customHeight="1">
      <c r="A142" s="136" t="s">
        <v>355</v>
      </c>
      <c r="B142" s="136" t="s">
        <v>356</v>
      </c>
      <c r="C142" s="136" t="s">
        <v>21</v>
      </c>
      <c r="D142" s="137" t="str">
        <f t="shared" si="2"/>
        <v>Marketing Expenses</v>
      </c>
    </row>
    <row r="143" spans="1:4" ht="13.7" customHeight="1">
      <c r="A143" s="136" t="s">
        <v>357</v>
      </c>
      <c r="B143" s="136" t="s">
        <v>358</v>
      </c>
      <c r="C143" s="136" t="s">
        <v>21</v>
      </c>
      <c r="D143" s="137" t="str">
        <f t="shared" si="2"/>
        <v>Packing Materials</v>
      </c>
    </row>
    <row r="144" spans="1:4" ht="13.7" customHeight="1">
      <c r="A144" s="136" t="s">
        <v>359</v>
      </c>
      <c r="B144" s="136" t="s">
        <v>360</v>
      </c>
      <c r="C144" s="136" t="s">
        <v>21</v>
      </c>
      <c r="D144" s="137" t="str">
        <f t="shared" si="2"/>
        <v>Printing &amp; Stationery</v>
      </c>
    </row>
    <row r="145" spans="1:4" ht="13.7" customHeight="1">
      <c r="A145" s="136" t="s">
        <v>361</v>
      </c>
      <c r="B145" s="136" t="s">
        <v>362</v>
      </c>
      <c r="C145" s="136" t="s">
        <v>21</v>
      </c>
      <c r="D145" s="137" t="str">
        <f t="shared" si="2"/>
        <v>Office Equipment</v>
      </c>
    </row>
    <row r="146" spans="1:4" ht="13.7" customHeight="1">
      <c r="A146" s="136" t="s">
        <v>363</v>
      </c>
      <c r="B146" s="136" t="s">
        <v>364</v>
      </c>
      <c r="C146" s="136" t="s">
        <v>21</v>
      </c>
      <c r="D146" s="137" t="str">
        <f t="shared" si="2"/>
        <v>Protective Clothing</v>
      </c>
    </row>
    <row r="147" spans="1:4" ht="13.7" customHeight="1">
      <c r="A147" s="136" t="s">
        <v>365</v>
      </c>
      <c r="B147" s="136" t="s">
        <v>366</v>
      </c>
      <c r="C147" s="136" t="s">
        <v>21</v>
      </c>
      <c r="D147" s="137" t="str">
        <f t="shared" si="2"/>
        <v>Rates &amp; Taxes</v>
      </c>
    </row>
    <row r="148" spans="1:4" ht="13.7" customHeight="1">
      <c r="A148" s="136" t="s">
        <v>367</v>
      </c>
      <c r="B148" s="136" t="s">
        <v>368</v>
      </c>
      <c r="C148" s="136" t="s">
        <v>21</v>
      </c>
      <c r="D148" s="137" t="str">
        <f t="shared" si="2"/>
        <v>Refreshments</v>
      </c>
    </row>
    <row r="149" spans="1:4" ht="13.7" customHeight="1">
      <c r="A149" s="136" t="s">
        <v>369</v>
      </c>
      <c r="B149" s="136" t="s">
        <v>370</v>
      </c>
      <c r="C149" s="136" t="s">
        <v>21</v>
      </c>
      <c r="D149" s="137" t="str">
        <f t="shared" si="2"/>
        <v>Registrations</v>
      </c>
    </row>
    <row r="150" spans="1:4" ht="13.7" customHeight="1">
      <c r="A150" s="136" t="s">
        <v>371</v>
      </c>
      <c r="B150" s="136" t="s">
        <v>372</v>
      </c>
      <c r="C150" s="136" t="s">
        <v>21</v>
      </c>
      <c r="D150" s="137" t="str">
        <f t="shared" si="2"/>
        <v>Regional Service Council Levies</v>
      </c>
    </row>
    <row r="151" spans="1:4" ht="13.7" customHeight="1">
      <c r="A151" s="136" t="s">
        <v>373</v>
      </c>
      <c r="B151" s="136" t="s">
        <v>374</v>
      </c>
      <c r="C151" s="136" t="s">
        <v>21</v>
      </c>
      <c r="D151" s="137" t="str">
        <f t="shared" si="2"/>
        <v>Rations</v>
      </c>
    </row>
    <row r="152" spans="1:4" ht="13.7" customHeight="1">
      <c r="A152" s="136" t="s">
        <v>375</v>
      </c>
      <c r="B152" s="136" t="s">
        <v>376</v>
      </c>
      <c r="C152" s="136" t="s">
        <v>21</v>
      </c>
      <c r="D152" s="137" t="str">
        <f t="shared" si="2"/>
        <v>Rent</v>
      </c>
    </row>
    <row r="153" spans="1:4" ht="13.7" customHeight="1">
      <c r="A153" s="136" t="s">
        <v>49</v>
      </c>
      <c r="B153" s="136" t="s">
        <v>377</v>
      </c>
      <c r="C153" s="136" t="s">
        <v>21</v>
      </c>
      <c r="D153" s="137" t="str">
        <f t="shared" si="2"/>
        <v>Rent - Graaff Reinet</v>
      </c>
    </row>
    <row r="154" spans="1:4" ht="13.7" customHeight="1">
      <c r="A154" s="136" t="s">
        <v>48</v>
      </c>
      <c r="B154" s="136" t="s">
        <v>378</v>
      </c>
      <c r="C154" s="136" t="s">
        <v>21</v>
      </c>
      <c r="D154" s="137" t="str">
        <f t="shared" si="2"/>
        <v>Rent - Vehicles</v>
      </c>
    </row>
    <row r="155" spans="1:4" ht="13.7" customHeight="1">
      <c r="A155" s="136" t="s">
        <v>47</v>
      </c>
      <c r="B155" s="136" t="s">
        <v>379</v>
      </c>
      <c r="C155" s="136" t="s">
        <v>21</v>
      </c>
      <c r="D155" s="137" t="str">
        <f t="shared" si="2"/>
        <v>Rent- Equipment</v>
      </c>
    </row>
    <row r="156" spans="1:4" ht="13.7" customHeight="1">
      <c r="A156" s="136" t="s">
        <v>46</v>
      </c>
      <c r="B156" s="136" t="s">
        <v>380</v>
      </c>
      <c r="C156" s="136" t="s">
        <v>21</v>
      </c>
      <c r="D156" s="137" t="str">
        <f t="shared" si="2"/>
        <v>Rent- Pretoria</v>
      </c>
    </row>
    <row r="157" spans="1:4" ht="13.7" customHeight="1">
      <c r="A157" s="136" t="s">
        <v>381</v>
      </c>
      <c r="B157" s="136" t="s">
        <v>382</v>
      </c>
      <c r="C157" s="136" t="s">
        <v>21</v>
      </c>
      <c r="D157" s="137" t="str">
        <f t="shared" si="2"/>
        <v>Rent- Aircraft</v>
      </c>
    </row>
    <row r="158" spans="1:4" ht="13.7" customHeight="1">
      <c r="A158" s="136" t="s">
        <v>383</v>
      </c>
      <c r="B158" s="136" t="s">
        <v>384</v>
      </c>
      <c r="C158" s="136" t="s">
        <v>21</v>
      </c>
      <c r="D158" s="137" t="str">
        <f t="shared" si="2"/>
        <v>Rent- Kaapstad</v>
      </c>
    </row>
    <row r="159" spans="1:4" ht="13.7" customHeight="1">
      <c r="A159" s="136" t="s">
        <v>385</v>
      </c>
      <c r="B159" s="136" t="s">
        <v>386</v>
      </c>
      <c r="C159" s="136" t="s">
        <v>21</v>
      </c>
      <c r="D159" s="137" t="str">
        <f t="shared" si="2"/>
        <v>Rent- Durban</v>
      </c>
    </row>
    <row r="160" spans="1:4" ht="13.7" customHeight="1">
      <c r="A160" s="136" t="s">
        <v>387</v>
      </c>
      <c r="B160" s="136" t="s">
        <v>388</v>
      </c>
      <c r="C160" s="136" t="s">
        <v>21</v>
      </c>
      <c r="D160" s="137" t="str">
        <f t="shared" si="2"/>
        <v>Rent- Rosslyn</v>
      </c>
    </row>
    <row r="161" spans="1:4" ht="13.7" customHeight="1">
      <c r="A161" s="136" t="s">
        <v>389</v>
      </c>
      <c r="B161" s="136" t="s">
        <v>390</v>
      </c>
      <c r="C161" s="136" t="s">
        <v>21</v>
      </c>
      <c r="D161" s="137" t="str">
        <f t="shared" si="2"/>
        <v>Rent – Barkley/Bloemfontein Depot</v>
      </c>
    </row>
    <row r="162" spans="1:4" ht="13.7" customHeight="1">
      <c r="A162" s="136" t="s">
        <v>391</v>
      </c>
      <c r="B162" s="136" t="s">
        <v>45</v>
      </c>
      <c r="C162" s="136" t="s">
        <v>21</v>
      </c>
      <c r="D162" s="137" t="str">
        <f t="shared" si="2"/>
        <v>Directors Fees</v>
      </c>
    </row>
    <row r="163" spans="1:4" ht="13.7" customHeight="1">
      <c r="A163" s="136" t="s">
        <v>392</v>
      </c>
      <c r="B163" s="136" t="s">
        <v>393</v>
      </c>
      <c r="C163" s="136" t="s">
        <v>21</v>
      </c>
      <c r="D163" s="137" t="str">
        <f t="shared" si="2"/>
        <v>Directors Fees - Montego Pet Nutrition</v>
      </c>
    </row>
    <row r="164" spans="1:4" ht="13.7" customHeight="1">
      <c r="A164" s="136" t="s">
        <v>394</v>
      </c>
      <c r="B164" s="136" t="s">
        <v>395</v>
      </c>
      <c r="C164" s="136" t="s">
        <v>21</v>
      </c>
      <c r="D164" s="137" t="str">
        <f t="shared" si="2"/>
        <v>Directors Fees - Janic Capital</v>
      </c>
    </row>
    <row r="165" spans="1:4" ht="13.7" customHeight="1">
      <c r="A165" s="136" t="s">
        <v>396</v>
      </c>
      <c r="B165" s="136" t="s">
        <v>44</v>
      </c>
      <c r="C165" s="136" t="s">
        <v>21</v>
      </c>
      <c r="D165" s="137" t="str">
        <f t="shared" si="2"/>
        <v>Management Fees</v>
      </c>
    </row>
    <row r="166" spans="1:4" ht="13.7" customHeight="1">
      <c r="A166" s="136" t="s">
        <v>397</v>
      </c>
      <c r="B166" s="136" t="s">
        <v>398</v>
      </c>
      <c r="C166" s="136" t="s">
        <v>21</v>
      </c>
      <c r="D166" s="137" t="str">
        <f t="shared" si="2"/>
        <v>Management Fees - Montego Pet Nutrition</v>
      </c>
    </row>
    <row r="167" spans="1:4" ht="13.7" customHeight="1">
      <c r="A167" s="136" t="s">
        <v>399</v>
      </c>
      <c r="B167" s="136" t="s">
        <v>400</v>
      </c>
      <c r="C167" s="136" t="s">
        <v>21</v>
      </c>
      <c r="D167" s="137" t="str">
        <f t="shared" si="2"/>
        <v>Management Fees - Janic Capital</v>
      </c>
    </row>
    <row r="168" spans="1:4" ht="13.7" customHeight="1">
      <c r="A168" s="136" t="s">
        <v>401</v>
      </c>
      <c r="B168" s="136" t="s">
        <v>402</v>
      </c>
      <c r="C168" s="136" t="s">
        <v>21</v>
      </c>
      <c r="D168" s="137" t="str">
        <f t="shared" si="2"/>
        <v>Repairs &amp; Maintenance</v>
      </c>
    </row>
    <row r="169" spans="1:4" ht="13.7" customHeight="1">
      <c r="A169" s="136" t="s">
        <v>43</v>
      </c>
      <c r="B169" s="136" t="s">
        <v>42</v>
      </c>
      <c r="C169" s="136" t="s">
        <v>21</v>
      </c>
      <c r="D169" s="137" t="str">
        <f t="shared" si="2"/>
        <v>Rep &amp; Maint - Equipment</v>
      </c>
    </row>
    <row r="170" spans="1:4" ht="13.7" customHeight="1">
      <c r="A170" s="136" t="s">
        <v>41</v>
      </c>
      <c r="B170" s="136" t="s">
        <v>40</v>
      </c>
      <c r="C170" s="136" t="s">
        <v>21</v>
      </c>
      <c r="D170" s="137" t="str">
        <f t="shared" si="2"/>
        <v>Rep &amp; Maint - Motor Vehicles</v>
      </c>
    </row>
    <row r="171" spans="1:4" ht="13.7" customHeight="1">
      <c r="A171" s="136" t="s">
        <v>39</v>
      </c>
      <c r="B171" s="136" t="s">
        <v>38</v>
      </c>
      <c r="C171" s="136" t="s">
        <v>21</v>
      </c>
      <c r="D171" s="137" t="str">
        <f t="shared" si="2"/>
        <v>Rep &amp; Maint - Other &amp; Building Rep</v>
      </c>
    </row>
    <row r="172" spans="1:4" ht="13.7" customHeight="1">
      <c r="A172" s="136" t="s">
        <v>37</v>
      </c>
      <c r="B172" s="136" t="s">
        <v>403</v>
      </c>
      <c r="C172" s="136" t="s">
        <v>21</v>
      </c>
      <c r="D172" s="137" t="str">
        <f t="shared" si="2"/>
        <v>Rep &amp; Maint - Isuzu</v>
      </c>
    </row>
    <row r="173" spans="1:4" ht="13.7" customHeight="1">
      <c r="A173" s="136" t="s">
        <v>36</v>
      </c>
      <c r="B173" s="136" t="s">
        <v>404</v>
      </c>
      <c r="C173" s="136" t="s">
        <v>21</v>
      </c>
      <c r="D173" s="137" t="str">
        <f t="shared" si="2"/>
        <v>Rep &amp; Maint - Hino</v>
      </c>
    </row>
    <row r="174" spans="1:4" ht="13.7" customHeight="1">
      <c r="A174" s="136" t="s">
        <v>35</v>
      </c>
      <c r="B174" s="136" t="s">
        <v>405</v>
      </c>
      <c r="C174" s="136" t="s">
        <v>21</v>
      </c>
      <c r="D174" s="137" t="str">
        <f t="shared" si="2"/>
        <v>Rep &amp; Maint - Volvo</v>
      </c>
    </row>
    <row r="175" spans="1:4" ht="13.7" customHeight="1">
      <c r="A175" s="136" t="s">
        <v>34</v>
      </c>
      <c r="B175" s="136" t="s">
        <v>406</v>
      </c>
      <c r="C175" s="136" t="s">
        <v>21</v>
      </c>
      <c r="D175" s="137" t="str">
        <f t="shared" si="2"/>
        <v>Rep &amp; Maint - Quantum</v>
      </c>
    </row>
    <row r="176" spans="1:4" ht="13.7" customHeight="1">
      <c r="A176" s="136" t="s">
        <v>33</v>
      </c>
      <c r="B176" s="136" t="s">
        <v>32</v>
      </c>
      <c r="C176" s="136" t="s">
        <v>21</v>
      </c>
      <c r="D176" s="137" t="str">
        <f t="shared" si="2"/>
        <v>Rep &amp; Maint - Pretoria Office</v>
      </c>
    </row>
    <row r="177" spans="1:4" ht="13.7" customHeight="1">
      <c r="A177" s="136" t="s">
        <v>31</v>
      </c>
      <c r="B177" s="136" t="s">
        <v>30</v>
      </c>
      <c r="C177" s="136" t="s">
        <v>21</v>
      </c>
      <c r="D177" s="137" t="str">
        <f t="shared" si="2"/>
        <v>Rep &amp; Maint - Yellow Star Trading</v>
      </c>
    </row>
    <row r="178" spans="1:4" ht="13.7" customHeight="1">
      <c r="A178" s="136" t="s">
        <v>29</v>
      </c>
      <c r="B178" s="136" t="s">
        <v>28</v>
      </c>
      <c r="C178" s="136" t="s">
        <v>21</v>
      </c>
      <c r="D178" s="137" t="str">
        <f t="shared" si="2"/>
        <v>Rep &amp; Maint - New Store</v>
      </c>
    </row>
    <row r="179" spans="1:4" ht="13.7" customHeight="1">
      <c r="A179" s="136" t="s">
        <v>27</v>
      </c>
      <c r="B179" s="136" t="s">
        <v>26</v>
      </c>
      <c r="C179" s="136" t="s">
        <v>21</v>
      </c>
      <c r="D179" s="137" t="str">
        <f t="shared" si="2"/>
        <v>Rep &amp; Maint: Brand Skade</v>
      </c>
    </row>
    <row r="180" spans="1:4" ht="13.7" customHeight="1">
      <c r="A180" s="136" t="s">
        <v>407</v>
      </c>
      <c r="B180" s="136" t="s">
        <v>408</v>
      </c>
      <c r="C180" s="136" t="s">
        <v>21</v>
      </c>
      <c r="D180" s="137" t="str">
        <f t="shared" si="2"/>
        <v>Rep &amp; Maint: Aircraft</v>
      </c>
    </row>
    <row r="181" spans="1:4" ht="13.7" customHeight="1">
      <c r="A181" s="136" t="s">
        <v>409</v>
      </c>
      <c r="B181" s="136" t="s">
        <v>410</v>
      </c>
      <c r="C181" s="136" t="s">
        <v>21</v>
      </c>
      <c r="D181" s="137" t="str">
        <f t="shared" si="2"/>
        <v>Research &amp; Development</v>
      </c>
    </row>
    <row r="182" spans="1:4" ht="13.7" customHeight="1">
      <c r="A182" s="136" t="s">
        <v>411</v>
      </c>
      <c r="B182" s="136" t="s">
        <v>412</v>
      </c>
      <c r="C182" s="136" t="s">
        <v>21</v>
      </c>
      <c r="D182" s="137" t="str">
        <f t="shared" si="2"/>
        <v>Research &amp; Development - Local</v>
      </c>
    </row>
    <row r="183" spans="1:4" ht="13.7" customHeight="1">
      <c r="A183" s="136" t="s">
        <v>413</v>
      </c>
      <c r="B183" s="136" t="s">
        <v>414</v>
      </c>
      <c r="C183" s="136" t="s">
        <v>21</v>
      </c>
      <c r="D183" s="137" t="str">
        <f t="shared" si="2"/>
        <v>Research &amp; Development - Exports</v>
      </c>
    </row>
    <row r="184" spans="1:4" ht="13.7" customHeight="1">
      <c r="A184" s="136" t="s">
        <v>415</v>
      </c>
      <c r="B184" s="136" t="s">
        <v>416</v>
      </c>
      <c r="C184" s="136" t="s">
        <v>21</v>
      </c>
      <c r="D184" s="137" t="str">
        <f t="shared" si="2"/>
        <v>Salaries</v>
      </c>
    </row>
    <row r="185" spans="1:4" ht="13.7" customHeight="1">
      <c r="A185" s="136" t="s">
        <v>417</v>
      </c>
      <c r="B185" s="136" t="s">
        <v>418</v>
      </c>
      <c r="C185" s="136" t="s">
        <v>21</v>
      </c>
      <c r="D185" s="137" t="str">
        <f t="shared" si="2"/>
        <v>Salaries - Local</v>
      </c>
    </row>
    <row r="186" spans="1:4" ht="13.7" customHeight="1">
      <c r="A186" s="136" t="s">
        <v>419</v>
      </c>
      <c r="B186" s="136" t="s">
        <v>420</v>
      </c>
      <c r="C186" s="136" t="s">
        <v>21</v>
      </c>
      <c r="D186" s="137" t="str">
        <f t="shared" si="2"/>
        <v>Salaries - Exports</v>
      </c>
    </row>
    <row r="187" spans="1:4" ht="13.7" customHeight="1">
      <c r="A187" s="136" t="s">
        <v>421</v>
      </c>
      <c r="B187" s="136" t="s">
        <v>422</v>
      </c>
      <c r="C187" s="136" t="s">
        <v>21</v>
      </c>
      <c r="D187" s="137" t="str">
        <f t="shared" si="2"/>
        <v>Salaries - Rosslyn</v>
      </c>
    </row>
    <row r="188" spans="1:4" ht="13.7" customHeight="1">
      <c r="A188" s="136" t="s">
        <v>423</v>
      </c>
      <c r="B188" s="136" t="s">
        <v>424</v>
      </c>
      <c r="C188" s="136" t="s">
        <v>21</v>
      </c>
      <c r="D188" s="137" t="str">
        <f t="shared" si="2"/>
        <v>Skills Development Levies</v>
      </c>
    </row>
    <row r="189" spans="1:4" ht="13.7" customHeight="1">
      <c r="A189" s="136" t="s">
        <v>425</v>
      </c>
      <c r="B189" s="136" t="s">
        <v>426</v>
      </c>
      <c r="C189" s="136" t="s">
        <v>21</v>
      </c>
      <c r="D189" s="137" t="str">
        <f t="shared" si="2"/>
        <v>Staff Clothing</v>
      </c>
    </row>
    <row r="190" spans="1:4" ht="13.7" customHeight="1">
      <c r="A190" s="136" t="s">
        <v>427</v>
      </c>
      <c r="B190" s="136" t="s">
        <v>428</v>
      </c>
      <c r="C190" s="136" t="s">
        <v>21</v>
      </c>
      <c r="D190" s="137" t="str">
        <f t="shared" si="2"/>
        <v>Salary Recharges</v>
      </c>
    </row>
    <row r="191" spans="1:4" ht="13.7" customHeight="1">
      <c r="A191" s="136" t="s">
        <v>429</v>
      </c>
      <c r="B191" s="136" t="s">
        <v>430</v>
      </c>
      <c r="C191" s="136" t="s">
        <v>21</v>
      </c>
      <c r="D191" s="137" t="str">
        <f t="shared" si="2"/>
        <v>Wages</v>
      </c>
    </row>
    <row r="192" spans="1:4" ht="13.7" customHeight="1">
      <c r="A192" s="136" t="s">
        <v>431</v>
      </c>
      <c r="B192" s="136" t="s">
        <v>432</v>
      </c>
      <c r="C192" s="136" t="s">
        <v>21</v>
      </c>
      <c r="D192" s="137" t="str">
        <f t="shared" si="2"/>
        <v>Wages - Local</v>
      </c>
    </row>
    <row r="193" spans="1:4" ht="13.7" customHeight="1">
      <c r="A193" s="136" t="s">
        <v>204</v>
      </c>
      <c r="B193" s="136" t="s">
        <v>433</v>
      </c>
      <c r="C193" s="136" t="s">
        <v>21</v>
      </c>
      <c r="D193" s="137" t="str">
        <f t="shared" si="2"/>
        <v>Wages - Treats</v>
      </c>
    </row>
    <row r="194" spans="1:4" ht="13.7" customHeight="1">
      <c r="A194" s="136" t="s">
        <v>434</v>
      </c>
      <c r="B194" s="136" t="s">
        <v>435</v>
      </c>
      <c r="C194" s="136" t="s">
        <v>21</v>
      </c>
      <c r="D194" s="137" t="str">
        <f t="shared" ref="D194:D257" si="3">PROPER(B194)</f>
        <v>Wages - Rosslyn</v>
      </c>
    </row>
    <row r="195" spans="1:4" ht="13.7" customHeight="1">
      <c r="A195" s="136" t="s">
        <v>436</v>
      </c>
      <c r="B195" s="136" t="s">
        <v>437</v>
      </c>
      <c r="C195" s="136" t="s">
        <v>21</v>
      </c>
      <c r="D195" s="137" t="str">
        <f t="shared" si="3"/>
        <v>Security</v>
      </c>
    </row>
    <row r="196" spans="1:4" ht="13.7" customHeight="1">
      <c r="A196" s="136" t="s">
        <v>438</v>
      </c>
      <c r="B196" s="136" t="s">
        <v>439</v>
      </c>
      <c r="C196" s="136" t="s">
        <v>21</v>
      </c>
      <c r="D196" s="137" t="str">
        <f t="shared" si="3"/>
        <v>Staff Benefits</v>
      </c>
    </row>
    <row r="197" spans="1:4" ht="13.7" customHeight="1">
      <c r="A197" s="136" t="s">
        <v>440</v>
      </c>
      <c r="B197" s="136" t="s">
        <v>441</v>
      </c>
      <c r="C197" s="136" t="s">
        <v>21</v>
      </c>
      <c r="D197" s="137" t="str">
        <f t="shared" si="3"/>
        <v>Staff Group Life</v>
      </c>
    </row>
    <row r="198" spans="1:4" ht="13.7" customHeight="1">
      <c r="A198" s="136" t="s">
        <v>442</v>
      </c>
      <c r="B198" s="136" t="s">
        <v>443</v>
      </c>
      <c r="C198" s="136" t="s">
        <v>21</v>
      </c>
      <c r="D198" s="137" t="str">
        <f t="shared" si="3"/>
        <v>Staff Training</v>
      </c>
    </row>
    <row r="199" spans="1:4" ht="13.7" customHeight="1">
      <c r="A199" s="136" t="s">
        <v>444</v>
      </c>
      <c r="B199" s="136" t="s">
        <v>445</v>
      </c>
      <c r="C199" s="136" t="s">
        <v>21</v>
      </c>
      <c r="D199" s="137" t="str">
        <f t="shared" si="3"/>
        <v>Sundry Expenses</v>
      </c>
    </row>
    <row r="200" spans="1:4" ht="13.7" customHeight="1">
      <c r="A200" s="136" t="s">
        <v>446</v>
      </c>
      <c r="B200" s="136" t="s">
        <v>447</v>
      </c>
      <c r="C200" s="136" t="s">
        <v>21</v>
      </c>
      <c r="D200" s="137" t="str">
        <f t="shared" si="3"/>
        <v>Telephone &amp; Postage</v>
      </c>
    </row>
    <row r="201" spans="1:4" ht="13.7" customHeight="1">
      <c r="A201" s="136" t="s">
        <v>448</v>
      </c>
      <c r="B201" s="136" t="s">
        <v>449</v>
      </c>
      <c r="C201" s="136" t="s">
        <v>21</v>
      </c>
      <c r="D201" s="137" t="str">
        <f t="shared" si="3"/>
        <v>Travel</v>
      </c>
    </row>
    <row r="202" spans="1:4" ht="13.7" customHeight="1">
      <c r="A202" s="136" t="s">
        <v>450</v>
      </c>
      <c r="B202" s="136" t="s">
        <v>451</v>
      </c>
      <c r="C202" s="136" t="s">
        <v>21</v>
      </c>
      <c r="D202" s="137" t="str">
        <f t="shared" si="3"/>
        <v>Travel - Other</v>
      </c>
    </row>
    <row r="203" spans="1:4" ht="13.7" customHeight="1">
      <c r="A203" s="136" t="s">
        <v>452</v>
      </c>
      <c r="B203" s="136" t="s">
        <v>453</v>
      </c>
      <c r="C203" s="136" t="s">
        <v>21</v>
      </c>
      <c r="D203" s="137" t="str">
        <f t="shared" si="3"/>
        <v>Travel - Exports</v>
      </c>
    </row>
    <row r="204" spans="1:4" ht="13.7" customHeight="1">
      <c r="A204" s="136" t="s">
        <v>454</v>
      </c>
      <c r="B204" s="136" t="s">
        <v>455</v>
      </c>
      <c r="C204" s="136" t="s">
        <v>21</v>
      </c>
      <c r="D204" s="137" t="str">
        <f t="shared" si="3"/>
        <v>Travel - Rosslyn</v>
      </c>
    </row>
    <row r="205" spans="1:4" ht="13.7" customHeight="1">
      <c r="A205" s="136" t="s">
        <v>456</v>
      </c>
      <c r="B205" s="136" t="s">
        <v>457</v>
      </c>
      <c r="C205" s="136" t="s">
        <v>21</v>
      </c>
      <c r="D205" s="137" t="str">
        <f t="shared" si="3"/>
        <v>Truck Hire</v>
      </c>
    </row>
    <row r="206" spans="1:4" ht="13.7" customHeight="1">
      <c r="A206" s="136" t="s">
        <v>458</v>
      </c>
      <c r="B206" s="136" t="s">
        <v>25</v>
      </c>
      <c r="C206" s="136" t="s">
        <v>21</v>
      </c>
      <c r="D206" s="137" t="str">
        <f t="shared" si="3"/>
        <v>U I F</v>
      </c>
    </row>
    <row r="207" spans="1:4" ht="13.7" customHeight="1">
      <c r="D207" s="137" t="str">
        <f t="shared" si="3"/>
        <v/>
      </c>
    </row>
    <row r="208" spans="1:4" ht="13.7" customHeight="1">
      <c r="D208" s="137" t="str">
        <f t="shared" si="3"/>
        <v/>
      </c>
    </row>
    <row r="209" spans="4:4" ht="13.7" customHeight="1">
      <c r="D209" s="137" t="str">
        <f t="shared" si="3"/>
        <v/>
      </c>
    </row>
    <row r="210" spans="4:4" ht="13.7" customHeight="1">
      <c r="D210" s="137" t="str">
        <f t="shared" si="3"/>
        <v/>
      </c>
    </row>
    <row r="211" spans="4:4" ht="13.7" customHeight="1">
      <c r="D211" s="137" t="str">
        <f t="shared" si="3"/>
        <v/>
      </c>
    </row>
    <row r="212" spans="4:4" ht="13.7" customHeight="1">
      <c r="D212" s="137" t="str">
        <f t="shared" si="3"/>
        <v/>
      </c>
    </row>
    <row r="213" spans="4:4" ht="13.7" customHeight="1">
      <c r="D213" s="137" t="str">
        <f t="shared" si="3"/>
        <v/>
      </c>
    </row>
    <row r="214" spans="4:4" ht="13.7" customHeight="1">
      <c r="D214" s="137" t="str">
        <f t="shared" si="3"/>
        <v/>
      </c>
    </row>
    <row r="215" spans="4:4" ht="13.7" customHeight="1">
      <c r="D215" s="137" t="str">
        <f t="shared" si="3"/>
        <v/>
      </c>
    </row>
    <row r="216" spans="4:4" ht="13.7" customHeight="1">
      <c r="D216" s="137" t="str">
        <f t="shared" si="3"/>
        <v/>
      </c>
    </row>
    <row r="217" spans="4:4" ht="13.7" customHeight="1">
      <c r="D217" s="137" t="str">
        <f t="shared" si="3"/>
        <v/>
      </c>
    </row>
    <row r="218" spans="4:4" ht="13.7" customHeight="1">
      <c r="D218" s="137" t="str">
        <f t="shared" si="3"/>
        <v/>
      </c>
    </row>
    <row r="219" spans="4:4" ht="13.7" customHeight="1">
      <c r="D219" s="137" t="str">
        <f t="shared" si="3"/>
        <v/>
      </c>
    </row>
    <row r="220" spans="4:4" ht="13.7" customHeight="1">
      <c r="D220" s="137" t="str">
        <f t="shared" si="3"/>
        <v/>
      </c>
    </row>
    <row r="221" spans="4:4" ht="13.7" customHeight="1">
      <c r="D221" s="137" t="str">
        <f t="shared" si="3"/>
        <v/>
      </c>
    </row>
    <row r="222" spans="4:4" ht="13.7" customHeight="1">
      <c r="D222" s="137" t="str">
        <f t="shared" si="3"/>
        <v/>
      </c>
    </row>
    <row r="223" spans="4:4" ht="13.7" customHeight="1">
      <c r="D223" s="137" t="str">
        <f t="shared" si="3"/>
        <v/>
      </c>
    </row>
    <row r="224" spans="4:4" ht="13.7" customHeight="1">
      <c r="D224" s="137" t="str">
        <f t="shared" si="3"/>
        <v/>
      </c>
    </row>
    <row r="225" spans="4:4" ht="13.7" customHeight="1">
      <c r="D225" s="137" t="str">
        <f t="shared" si="3"/>
        <v/>
      </c>
    </row>
    <row r="226" spans="4:4" ht="13.7" customHeight="1">
      <c r="D226" s="137" t="str">
        <f t="shared" si="3"/>
        <v/>
      </c>
    </row>
    <row r="227" spans="4:4" ht="13.7" customHeight="1">
      <c r="D227" s="137" t="str">
        <f t="shared" si="3"/>
        <v/>
      </c>
    </row>
    <row r="228" spans="4:4" ht="13.7" customHeight="1">
      <c r="D228" s="137" t="str">
        <f t="shared" si="3"/>
        <v/>
      </c>
    </row>
    <row r="229" spans="4:4" ht="13.7" customHeight="1">
      <c r="D229" s="137" t="str">
        <f t="shared" si="3"/>
        <v/>
      </c>
    </row>
    <row r="230" spans="4:4" ht="13.7" customHeight="1">
      <c r="D230" s="137" t="str">
        <f t="shared" si="3"/>
        <v/>
      </c>
    </row>
    <row r="231" spans="4:4" ht="13.7" customHeight="1">
      <c r="D231" s="137" t="str">
        <f t="shared" si="3"/>
        <v/>
      </c>
    </row>
    <row r="232" spans="4:4" ht="13.7" customHeight="1">
      <c r="D232" s="137" t="str">
        <f t="shared" si="3"/>
        <v/>
      </c>
    </row>
    <row r="233" spans="4:4" ht="13.7" customHeight="1">
      <c r="D233" s="137" t="str">
        <f t="shared" si="3"/>
        <v/>
      </c>
    </row>
    <row r="234" spans="4:4" ht="13.7" customHeight="1">
      <c r="D234" s="137" t="str">
        <f t="shared" si="3"/>
        <v/>
      </c>
    </row>
    <row r="235" spans="4:4" ht="13.7" customHeight="1">
      <c r="D235" s="137" t="str">
        <f t="shared" si="3"/>
        <v/>
      </c>
    </row>
    <row r="236" spans="4:4" ht="13.7" customHeight="1">
      <c r="D236" s="137" t="str">
        <f t="shared" si="3"/>
        <v/>
      </c>
    </row>
    <row r="237" spans="4:4" ht="13.7" customHeight="1">
      <c r="D237" s="137" t="str">
        <f t="shared" si="3"/>
        <v/>
      </c>
    </row>
    <row r="238" spans="4:4" ht="13.7" customHeight="1">
      <c r="D238" s="137" t="str">
        <f t="shared" si="3"/>
        <v/>
      </c>
    </row>
    <row r="239" spans="4:4" ht="13.7" customHeight="1">
      <c r="D239" s="137" t="str">
        <f t="shared" si="3"/>
        <v/>
      </c>
    </row>
    <row r="240" spans="4:4" ht="13.7" customHeight="1">
      <c r="D240" s="137" t="str">
        <f t="shared" si="3"/>
        <v/>
      </c>
    </row>
    <row r="241" spans="4:4" ht="13.7" customHeight="1">
      <c r="D241" s="137" t="str">
        <f t="shared" si="3"/>
        <v/>
      </c>
    </row>
    <row r="242" spans="4:4" ht="13.7" customHeight="1">
      <c r="D242" s="137" t="str">
        <f t="shared" si="3"/>
        <v/>
      </c>
    </row>
    <row r="243" spans="4:4" ht="13.7" customHeight="1">
      <c r="D243" s="137" t="str">
        <f t="shared" si="3"/>
        <v/>
      </c>
    </row>
    <row r="244" spans="4:4" ht="13.7" customHeight="1">
      <c r="D244" s="137" t="str">
        <f t="shared" si="3"/>
        <v/>
      </c>
    </row>
    <row r="245" spans="4:4" ht="13.7" customHeight="1">
      <c r="D245" s="137" t="str">
        <f t="shared" si="3"/>
        <v/>
      </c>
    </row>
    <row r="246" spans="4:4" ht="13.7" customHeight="1">
      <c r="D246" s="137" t="str">
        <f t="shared" si="3"/>
        <v/>
      </c>
    </row>
    <row r="247" spans="4:4" ht="13.7" customHeight="1">
      <c r="D247" s="137" t="str">
        <f t="shared" si="3"/>
        <v/>
      </c>
    </row>
    <row r="248" spans="4:4" ht="13.7" customHeight="1">
      <c r="D248" s="137" t="str">
        <f t="shared" si="3"/>
        <v/>
      </c>
    </row>
    <row r="249" spans="4:4" ht="13.7" customHeight="1">
      <c r="D249" s="137" t="str">
        <f t="shared" si="3"/>
        <v/>
      </c>
    </row>
    <row r="250" spans="4:4" ht="13.7" customHeight="1">
      <c r="D250" s="137" t="str">
        <f t="shared" si="3"/>
        <v/>
      </c>
    </row>
    <row r="251" spans="4:4" ht="13.7" customHeight="1">
      <c r="D251" s="137" t="str">
        <f t="shared" si="3"/>
        <v/>
      </c>
    </row>
    <row r="252" spans="4:4" ht="13.7" customHeight="1">
      <c r="D252" s="137" t="str">
        <f t="shared" si="3"/>
        <v/>
      </c>
    </row>
    <row r="253" spans="4:4" ht="13.7" customHeight="1">
      <c r="D253" s="137" t="str">
        <f t="shared" si="3"/>
        <v/>
      </c>
    </row>
    <row r="254" spans="4:4" ht="13.7" customHeight="1">
      <c r="D254" s="137" t="str">
        <f t="shared" si="3"/>
        <v/>
      </c>
    </row>
    <row r="255" spans="4:4" ht="13.7" customHeight="1">
      <c r="D255" s="137" t="str">
        <f t="shared" si="3"/>
        <v/>
      </c>
    </row>
    <row r="256" spans="4:4" ht="13.7" customHeight="1">
      <c r="D256" s="137" t="str">
        <f t="shared" si="3"/>
        <v/>
      </c>
    </row>
    <row r="257" spans="4:4" ht="13.7" customHeight="1">
      <c r="D257" s="137" t="str">
        <f t="shared" si="3"/>
        <v/>
      </c>
    </row>
    <row r="258" spans="4:4" ht="13.7" customHeight="1">
      <c r="D258" s="137" t="str">
        <f t="shared" ref="D258:D321" si="4">PROPER(B258)</f>
        <v/>
      </c>
    </row>
    <row r="259" spans="4:4" ht="13.7" customHeight="1">
      <c r="D259" s="137" t="str">
        <f t="shared" si="4"/>
        <v/>
      </c>
    </row>
    <row r="260" spans="4:4" ht="13.7" customHeight="1">
      <c r="D260" s="137" t="str">
        <f t="shared" si="4"/>
        <v/>
      </c>
    </row>
    <row r="261" spans="4:4" ht="13.7" customHeight="1">
      <c r="D261" s="137" t="str">
        <f t="shared" si="4"/>
        <v/>
      </c>
    </row>
    <row r="262" spans="4:4" ht="13.7" customHeight="1">
      <c r="D262" s="137" t="str">
        <f t="shared" si="4"/>
        <v/>
      </c>
    </row>
    <row r="263" spans="4:4" ht="13.7" customHeight="1">
      <c r="D263" s="137" t="str">
        <f t="shared" si="4"/>
        <v/>
      </c>
    </row>
    <row r="264" spans="4:4" ht="13.7" customHeight="1">
      <c r="D264" s="137" t="str">
        <f t="shared" si="4"/>
        <v/>
      </c>
    </row>
    <row r="265" spans="4:4" ht="13.7" customHeight="1">
      <c r="D265" s="137" t="str">
        <f t="shared" si="4"/>
        <v/>
      </c>
    </row>
    <row r="266" spans="4:4" ht="13.7" customHeight="1">
      <c r="D266" s="137" t="str">
        <f t="shared" si="4"/>
        <v/>
      </c>
    </row>
    <row r="267" spans="4:4" ht="13.7" customHeight="1">
      <c r="D267" s="137" t="str">
        <f t="shared" si="4"/>
        <v/>
      </c>
    </row>
    <row r="268" spans="4:4" ht="13.7" customHeight="1">
      <c r="D268" s="137" t="str">
        <f t="shared" si="4"/>
        <v/>
      </c>
    </row>
    <row r="269" spans="4:4" ht="13.7" customHeight="1">
      <c r="D269" s="137" t="str">
        <f t="shared" si="4"/>
        <v/>
      </c>
    </row>
    <row r="270" spans="4:4" ht="13.7" customHeight="1">
      <c r="D270" s="137" t="str">
        <f t="shared" si="4"/>
        <v/>
      </c>
    </row>
    <row r="271" spans="4:4" ht="13.7" customHeight="1">
      <c r="D271" s="137" t="str">
        <f t="shared" si="4"/>
        <v/>
      </c>
    </row>
    <row r="272" spans="4:4" ht="13.7" customHeight="1">
      <c r="D272" s="137" t="str">
        <f t="shared" si="4"/>
        <v/>
      </c>
    </row>
    <row r="273" spans="4:4" ht="13.7" customHeight="1">
      <c r="D273" s="137" t="str">
        <f t="shared" si="4"/>
        <v/>
      </c>
    </row>
    <row r="274" spans="4:4" ht="13.7" customHeight="1">
      <c r="D274" s="137" t="str">
        <f t="shared" si="4"/>
        <v/>
      </c>
    </row>
    <row r="275" spans="4:4" ht="13.7" customHeight="1">
      <c r="D275" s="137" t="str">
        <f t="shared" si="4"/>
        <v/>
      </c>
    </row>
    <row r="276" spans="4:4" ht="13.7" customHeight="1">
      <c r="D276" s="137" t="str">
        <f t="shared" si="4"/>
        <v/>
      </c>
    </row>
    <row r="277" spans="4:4" ht="13.7" customHeight="1">
      <c r="D277" s="137" t="str">
        <f t="shared" si="4"/>
        <v/>
      </c>
    </row>
    <row r="278" spans="4:4" ht="13.7" customHeight="1">
      <c r="D278" s="137" t="str">
        <f t="shared" si="4"/>
        <v/>
      </c>
    </row>
    <row r="279" spans="4:4" ht="13.7" customHeight="1">
      <c r="D279" s="137" t="str">
        <f t="shared" si="4"/>
        <v/>
      </c>
    </row>
    <row r="280" spans="4:4" ht="13.7" customHeight="1">
      <c r="D280" s="137" t="str">
        <f t="shared" si="4"/>
        <v/>
      </c>
    </row>
    <row r="281" spans="4:4" ht="13.7" customHeight="1">
      <c r="D281" s="137" t="str">
        <f t="shared" si="4"/>
        <v/>
      </c>
    </row>
    <row r="282" spans="4:4" ht="13.7" customHeight="1">
      <c r="D282" s="137" t="str">
        <f t="shared" si="4"/>
        <v/>
      </c>
    </row>
    <row r="283" spans="4:4" ht="13.7" customHeight="1">
      <c r="D283" s="137" t="str">
        <f t="shared" si="4"/>
        <v/>
      </c>
    </row>
    <row r="284" spans="4:4" ht="13.7" customHeight="1">
      <c r="D284" s="137" t="str">
        <f t="shared" si="4"/>
        <v/>
      </c>
    </row>
    <row r="285" spans="4:4" ht="13.7" customHeight="1">
      <c r="D285" s="137" t="str">
        <f t="shared" si="4"/>
        <v/>
      </c>
    </row>
    <row r="286" spans="4:4" ht="13.7" customHeight="1">
      <c r="D286" s="137" t="str">
        <f t="shared" si="4"/>
        <v/>
      </c>
    </row>
    <row r="287" spans="4:4" ht="13.7" customHeight="1">
      <c r="D287" s="137" t="str">
        <f t="shared" si="4"/>
        <v/>
      </c>
    </row>
    <row r="288" spans="4:4" ht="13.7" customHeight="1">
      <c r="D288" s="137" t="str">
        <f t="shared" si="4"/>
        <v/>
      </c>
    </row>
    <row r="289" spans="4:4" ht="13.7" customHeight="1">
      <c r="D289" s="137" t="str">
        <f t="shared" si="4"/>
        <v/>
      </c>
    </row>
    <row r="290" spans="4:4" ht="13.7" customHeight="1">
      <c r="D290" s="137" t="str">
        <f t="shared" si="4"/>
        <v/>
      </c>
    </row>
    <row r="291" spans="4:4" ht="13.7" customHeight="1">
      <c r="D291" s="137" t="str">
        <f t="shared" si="4"/>
        <v/>
      </c>
    </row>
    <row r="292" spans="4:4" ht="13.7" customHeight="1">
      <c r="D292" s="137" t="str">
        <f t="shared" si="4"/>
        <v/>
      </c>
    </row>
    <row r="293" spans="4:4" ht="13.7" customHeight="1">
      <c r="D293" s="137" t="str">
        <f t="shared" si="4"/>
        <v/>
      </c>
    </row>
    <row r="294" spans="4:4" ht="13.7" customHeight="1">
      <c r="D294" s="137" t="str">
        <f t="shared" si="4"/>
        <v/>
      </c>
    </row>
    <row r="295" spans="4:4" ht="13.7" customHeight="1">
      <c r="D295" s="137" t="str">
        <f t="shared" si="4"/>
        <v/>
      </c>
    </row>
    <row r="296" spans="4:4" ht="13.7" customHeight="1">
      <c r="D296" s="137" t="str">
        <f t="shared" si="4"/>
        <v/>
      </c>
    </row>
    <row r="297" spans="4:4" ht="13.7" customHeight="1">
      <c r="D297" s="137" t="str">
        <f t="shared" si="4"/>
        <v/>
      </c>
    </row>
    <row r="298" spans="4:4" ht="13.7" customHeight="1">
      <c r="D298" s="137" t="str">
        <f t="shared" si="4"/>
        <v/>
      </c>
    </row>
    <row r="299" spans="4:4" ht="13.7" customHeight="1">
      <c r="D299" s="137" t="str">
        <f t="shared" si="4"/>
        <v/>
      </c>
    </row>
    <row r="300" spans="4:4" ht="13.7" customHeight="1">
      <c r="D300" s="137" t="str">
        <f t="shared" si="4"/>
        <v/>
      </c>
    </row>
    <row r="301" spans="4:4" ht="13.7" customHeight="1">
      <c r="D301" s="137" t="str">
        <f t="shared" si="4"/>
        <v/>
      </c>
    </row>
    <row r="302" spans="4:4" ht="13.7" customHeight="1">
      <c r="D302" s="137" t="str">
        <f t="shared" si="4"/>
        <v/>
      </c>
    </row>
    <row r="303" spans="4:4" ht="13.7" customHeight="1">
      <c r="D303" s="137" t="str">
        <f t="shared" si="4"/>
        <v/>
      </c>
    </row>
    <row r="304" spans="4:4" ht="13.7" customHeight="1">
      <c r="D304" s="137" t="str">
        <f t="shared" si="4"/>
        <v/>
      </c>
    </row>
    <row r="305" spans="4:4" ht="13.7" customHeight="1">
      <c r="D305" s="137" t="str">
        <f t="shared" si="4"/>
        <v/>
      </c>
    </row>
    <row r="306" spans="4:4" ht="13.7" customHeight="1">
      <c r="D306" s="137" t="str">
        <f t="shared" si="4"/>
        <v/>
      </c>
    </row>
    <row r="307" spans="4:4" ht="13.7" customHeight="1">
      <c r="D307" s="137" t="str">
        <f t="shared" si="4"/>
        <v/>
      </c>
    </row>
    <row r="308" spans="4:4" ht="13.7" customHeight="1">
      <c r="D308" s="137" t="str">
        <f t="shared" si="4"/>
        <v/>
      </c>
    </row>
    <row r="309" spans="4:4" ht="13.7" customHeight="1">
      <c r="D309" s="137" t="str">
        <f t="shared" si="4"/>
        <v/>
      </c>
    </row>
    <row r="310" spans="4:4" ht="13.7" customHeight="1">
      <c r="D310" s="137" t="str">
        <f t="shared" si="4"/>
        <v/>
      </c>
    </row>
    <row r="311" spans="4:4" ht="13.7" customHeight="1">
      <c r="D311" s="137" t="str">
        <f t="shared" si="4"/>
        <v/>
      </c>
    </row>
    <row r="312" spans="4:4" ht="13.7" customHeight="1">
      <c r="D312" s="137" t="str">
        <f t="shared" si="4"/>
        <v/>
      </c>
    </row>
    <row r="313" spans="4:4" ht="13.7" customHeight="1">
      <c r="D313" s="137" t="str">
        <f t="shared" si="4"/>
        <v/>
      </c>
    </row>
    <row r="314" spans="4:4" ht="13.7" customHeight="1">
      <c r="D314" s="137" t="str">
        <f t="shared" si="4"/>
        <v/>
      </c>
    </row>
    <row r="315" spans="4:4" ht="13.7" customHeight="1">
      <c r="D315" s="137" t="str">
        <f t="shared" si="4"/>
        <v/>
      </c>
    </row>
    <row r="316" spans="4:4" ht="13.7" customHeight="1">
      <c r="D316" s="137" t="str">
        <f t="shared" si="4"/>
        <v/>
      </c>
    </row>
    <row r="317" spans="4:4" ht="13.7" customHeight="1">
      <c r="D317" s="137" t="str">
        <f t="shared" si="4"/>
        <v/>
      </c>
    </row>
    <row r="318" spans="4:4" ht="13.7" customHeight="1">
      <c r="D318" s="137" t="str">
        <f t="shared" si="4"/>
        <v/>
      </c>
    </row>
    <row r="319" spans="4:4" ht="13.7" customHeight="1">
      <c r="D319" s="137" t="str">
        <f t="shared" si="4"/>
        <v/>
      </c>
    </row>
    <row r="320" spans="4:4" ht="13.7" customHeight="1">
      <c r="D320" s="137" t="str">
        <f t="shared" si="4"/>
        <v/>
      </c>
    </row>
    <row r="321" spans="4:4" ht="13.7" customHeight="1">
      <c r="D321" s="137" t="str">
        <f t="shared" si="4"/>
        <v/>
      </c>
    </row>
    <row r="322" spans="4:4" ht="13.7" customHeight="1">
      <c r="D322" s="137" t="str">
        <f t="shared" ref="D322:D385" si="5">PROPER(B322)</f>
        <v/>
      </c>
    </row>
    <row r="323" spans="4:4" ht="13.7" customHeight="1">
      <c r="D323" s="137" t="str">
        <f t="shared" si="5"/>
        <v/>
      </c>
    </row>
    <row r="324" spans="4:4" ht="13.7" customHeight="1">
      <c r="D324" s="137" t="str">
        <f t="shared" si="5"/>
        <v/>
      </c>
    </row>
    <row r="325" spans="4:4" ht="13.7" customHeight="1">
      <c r="D325" s="137" t="str">
        <f t="shared" si="5"/>
        <v/>
      </c>
    </row>
    <row r="326" spans="4:4" ht="13.7" customHeight="1">
      <c r="D326" s="137" t="str">
        <f t="shared" si="5"/>
        <v/>
      </c>
    </row>
    <row r="327" spans="4:4" ht="13.7" customHeight="1">
      <c r="D327" s="137" t="str">
        <f t="shared" si="5"/>
        <v/>
      </c>
    </row>
    <row r="328" spans="4:4" ht="13.7" customHeight="1">
      <c r="D328" s="137" t="str">
        <f t="shared" si="5"/>
        <v/>
      </c>
    </row>
    <row r="329" spans="4:4" ht="13.7" customHeight="1">
      <c r="D329" s="137" t="str">
        <f t="shared" si="5"/>
        <v/>
      </c>
    </row>
    <row r="330" spans="4:4" ht="13.7" customHeight="1">
      <c r="D330" s="137" t="str">
        <f t="shared" si="5"/>
        <v/>
      </c>
    </row>
    <row r="331" spans="4:4" ht="13.7" customHeight="1">
      <c r="D331" s="137" t="str">
        <f t="shared" si="5"/>
        <v/>
      </c>
    </row>
    <row r="332" spans="4:4" ht="13.7" customHeight="1">
      <c r="D332" s="137" t="str">
        <f t="shared" si="5"/>
        <v/>
      </c>
    </row>
    <row r="333" spans="4:4" ht="13.7" customHeight="1">
      <c r="D333" s="137" t="str">
        <f t="shared" si="5"/>
        <v/>
      </c>
    </row>
    <row r="334" spans="4:4" ht="13.7" customHeight="1">
      <c r="D334" s="137" t="str">
        <f t="shared" si="5"/>
        <v/>
      </c>
    </row>
    <row r="335" spans="4:4" ht="13.7" customHeight="1">
      <c r="D335" s="137" t="str">
        <f t="shared" si="5"/>
        <v/>
      </c>
    </row>
    <row r="336" spans="4:4" ht="13.7" customHeight="1">
      <c r="D336" s="137" t="str">
        <f t="shared" si="5"/>
        <v/>
      </c>
    </row>
    <row r="337" spans="4:4" ht="13.7" customHeight="1">
      <c r="D337" s="137" t="str">
        <f t="shared" si="5"/>
        <v/>
      </c>
    </row>
    <row r="338" spans="4:4" ht="13.7" customHeight="1">
      <c r="D338" s="137" t="str">
        <f t="shared" si="5"/>
        <v/>
      </c>
    </row>
    <row r="339" spans="4:4" ht="13.7" customHeight="1">
      <c r="D339" s="137" t="str">
        <f t="shared" si="5"/>
        <v/>
      </c>
    </row>
    <row r="340" spans="4:4" ht="13.7" customHeight="1">
      <c r="D340" s="137" t="str">
        <f t="shared" si="5"/>
        <v/>
      </c>
    </row>
    <row r="341" spans="4:4" ht="13.7" customHeight="1">
      <c r="D341" s="137" t="str">
        <f t="shared" si="5"/>
        <v/>
      </c>
    </row>
    <row r="342" spans="4:4" ht="13.7" customHeight="1">
      <c r="D342" s="137" t="str">
        <f t="shared" si="5"/>
        <v/>
      </c>
    </row>
    <row r="343" spans="4:4" ht="13.7" customHeight="1">
      <c r="D343" s="137" t="str">
        <f t="shared" si="5"/>
        <v/>
      </c>
    </row>
    <row r="344" spans="4:4" ht="13.7" customHeight="1">
      <c r="D344" s="137" t="str">
        <f t="shared" si="5"/>
        <v/>
      </c>
    </row>
    <row r="345" spans="4:4" ht="13.7" customHeight="1">
      <c r="D345" s="137" t="str">
        <f t="shared" si="5"/>
        <v/>
      </c>
    </row>
    <row r="346" spans="4:4" ht="13.7" customHeight="1">
      <c r="D346" s="137" t="str">
        <f t="shared" si="5"/>
        <v/>
      </c>
    </row>
    <row r="347" spans="4:4" ht="13.7" customHeight="1">
      <c r="D347" s="137" t="str">
        <f t="shared" si="5"/>
        <v/>
      </c>
    </row>
    <row r="348" spans="4:4" ht="13.7" customHeight="1">
      <c r="D348" s="137" t="str">
        <f t="shared" si="5"/>
        <v/>
      </c>
    </row>
    <row r="349" spans="4:4" ht="13.7" customHeight="1">
      <c r="D349" s="137" t="str">
        <f t="shared" si="5"/>
        <v/>
      </c>
    </row>
    <row r="350" spans="4:4" ht="13.7" customHeight="1">
      <c r="D350" s="137" t="str">
        <f t="shared" si="5"/>
        <v/>
      </c>
    </row>
    <row r="351" spans="4:4" ht="13.7" customHeight="1">
      <c r="D351" s="137" t="str">
        <f t="shared" si="5"/>
        <v/>
      </c>
    </row>
    <row r="352" spans="4:4" ht="13.7" customHeight="1">
      <c r="D352" s="137" t="str">
        <f t="shared" si="5"/>
        <v/>
      </c>
    </row>
    <row r="353" spans="4:4" ht="13.7" customHeight="1">
      <c r="D353" s="137" t="str">
        <f t="shared" si="5"/>
        <v/>
      </c>
    </row>
    <row r="354" spans="4:4" ht="13.7" customHeight="1">
      <c r="D354" s="137" t="str">
        <f t="shared" si="5"/>
        <v/>
      </c>
    </row>
    <row r="355" spans="4:4" ht="13.7" customHeight="1">
      <c r="D355" s="137" t="str">
        <f t="shared" si="5"/>
        <v/>
      </c>
    </row>
    <row r="356" spans="4:4" ht="13.7" customHeight="1">
      <c r="D356" s="137" t="str">
        <f t="shared" si="5"/>
        <v/>
      </c>
    </row>
    <row r="357" spans="4:4" ht="13.7" customHeight="1">
      <c r="D357" s="137" t="str">
        <f t="shared" si="5"/>
        <v/>
      </c>
    </row>
    <row r="358" spans="4:4" ht="13.7" customHeight="1">
      <c r="D358" s="137" t="str">
        <f t="shared" si="5"/>
        <v/>
      </c>
    </row>
    <row r="359" spans="4:4" ht="13.7" customHeight="1">
      <c r="D359" s="137" t="str">
        <f t="shared" si="5"/>
        <v/>
      </c>
    </row>
    <row r="360" spans="4:4" ht="13.7" customHeight="1">
      <c r="D360" s="137" t="str">
        <f t="shared" si="5"/>
        <v/>
      </c>
    </row>
    <row r="361" spans="4:4" ht="13.7" customHeight="1">
      <c r="D361" s="137" t="str">
        <f t="shared" si="5"/>
        <v/>
      </c>
    </row>
    <row r="362" spans="4:4" ht="13.7" customHeight="1">
      <c r="D362" s="137" t="str">
        <f t="shared" si="5"/>
        <v/>
      </c>
    </row>
    <row r="363" spans="4:4" ht="13.7" customHeight="1">
      <c r="D363" s="137" t="str">
        <f t="shared" si="5"/>
        <v/>
      </c>
    </row>
    <row r="364" spans="4:4" ht="13.7" customHeight="1">
      <c r="D364" s="137" t="str">
        <f t="shared" si="5"/>
        <v/>
      </c>
    </row>
    <row r="365" spans="4:4" ht="13.7" customHeight="1">
      <c r="D365" s="137" t="str">
        <f t="shared" si="5"/>
        <v/>
      </c>
    </row>
    <row r="366" spans="4:4" ht="13.7" customHeight="1">
      <c r="D366" s="137" t="str">
        <f t="shared" si="5"/>
        <v/>
      </c>
    </row>
    <row r="367" spans="4:4" ht="13.7" customHeight="1">
      <c r="D367" s="137" t="str">
        <f t="shared" si="5"/>
        <v/>
      </c>
    </row>
    <row r="368" spans="4:4" ht="13.7" customHeight="1">
      <c r="D368" s="137" t="str">
        <f t="shared" si="5"/>
        <v/>
      </c>
    </row>
    <row r="369" spans="4:4" ht="13.7" customHeight="1">
      <c r="D369" s="137" t="str">
        <f t="shared" si="5"/>
        <v/>
      </c>
    </row>
    <row r="370" spans="4:4" ht="13.7" customHeight="1">
      <c r="D370" s="137" t="str">
        <f t="shared" si="5"/>
        <v/>
      </c>
    </row>
    <row r="371" spans="4:4" ht="13.7" customHeight="1">
      <c r="D371" s="137" t="str">
        <f t="shared" si="5"/>
        <v/>
      </c>
    </row>
    <row r="372" spans="4:4" ht="13.7" customHeight="1">
      <c r="D372" s="137" t="str">
        <f t="shared" si="5"/>
        <v/>
      </c>
    </row>
    <row r="373" spans="4:4" ht="13.7" customHeight="1">
      <c r="D373" s="137" t="str">
        <f t="shared" si="5"/>
        <v/>
      </c>
    </row>
    <row r="374" spans="4:4" ht="13.7" customHeight="1">
      <c r="D374" s="137" t="str">
        <f t="shared" si="5"/>
        <v/>
      </c>
    </row>
    <row r="375" spans="4:4" ht="13.7" customHeight="1">
      <c r="D375" s="137" t="str">
        <f t="shared" si="5"/>
        <v/>
      </c>
    </row>
    <row r="376" spans="4:4" ht="13.7" customHeight="1">
      <c r="D376" s="137" t="str">
        <f t="shared" si="5"/>
        <v/>
      </c>
    </row>
    <row r="377" spans="4:4" ht="13.7" customHeight="1">
      <c r="D377" s="137" t="str">
        <f t="shared" si="5"/>
        <v/>
      </c>
    </row>
    <row r="378" spans="4:4" ht="13.7" customHeight="1">
      <c r="D378" s="137" t="str">
        <f t="shared" si="5"/>
        <v/>
      </c>
    </row>
    <row r="379" spans="4:4" ht="13.7" customHeight="1">
      <c r="D379" s="137" t="str">
        <f t="shared" si="5"/>
        <v/>
      </c>
    </row>
    <row r="380" spans="4:4" ht="13.7" customHeight="1">
      <c r="D380" s="137" t="str">
        <f t="shared" si="5"/>
        <v/>
      </c>
    </row>
    <row r="381" spans="4:4" ht="13.7" customHeight="1">
      <c r="D381" s="137" t="str">
        <f t="shared" si="5"/>
        <v/>
      </c>
    </row>
    <row r="382" spans="4:4" ht="13.7" customHeight="1">
      <c r="D382" s="137" t="str">
        <f t="shared" si="5"/>
        <v/>
      </c>
    </row>
    <row r="383" spans="4:4" ht="13.7" customHeight="1">
      <c r="D383" s="137" t="str">
        <f t="shared" si="5"/>
        <v/>
      </c>
    </row>
    <row r="384" spans="4:4" ht="13.7" customHeight="1">
      <c r="D384" s="137" t="str">
        <f t="shared" si="5"/>
        <v/>
      </c>
    </row>
    <row r="385" spans="4:4" ht="13.7" customHeight="1">
      <c r="D385" s="137" t="str">
        <f t="shared" si="5"/>
        <v/>
      </c>
    </row>
    <row r="386" spans="4:4" ht="13.7" customHeight="1">
      <c r="D386" s="137" t="str">
        <f t="shared" ref="D386:D449" si="6">PROPER(B386)</f>
        <v/>
      </c>
    </row>
    <row r="387" spans="4:4" ht="13.7" customHeight="1">
      <c r="D387" s="137" t="str">
        <f t="shared" si="6"/>
        <v/>
      </c>
    </row>
    <row r="388" spans="4:4" ht="13.7" customHeight="1">
      <c r="D388" s="137" t="str">
        <f t="shared" si="6"/>
        <v/>
      </c>
    </row>
    <row r="389" spans="4:4" ht="13.7" customHeight="1">
      <c r="D389" s="137" t="str">
        <f t="shared" si="6"/>
        <v/>
      </c>
    </row>
    <row r="390" spans="4:4" ht="13.7" customHeight="1">
      <c r="D390" s="137" t="str">
        <f t="shared" si="6"/>
        <v/>
      </c>
    </row>
    <row r="391" spans="4:4" ht="13.7" customHeight="1">
      <c r="D391" s="137" t="str">
        <f t="shared" si="6"/>
        <v/>
      </c>
    </row>
    <row r="392" spans="4:4" ht="13.7" customHeight="1">
      <c r="D392" s="137" t="str">
        <f t="shared" si="6"/>
        <v/>
      </c>
    </row>
    <row r="393" spans="4:4" ht="13.7" customHeight="1">
      <c r="D393" s="137" t="str">
        <f t="shared" si="6"/>
        <v/>
      </c>
    </row>
    <row r="394" spans="4:4" ht="13.7" customHeight="1">
      <c r="D394" s="137" t="str">
        <f t="shared" si="6"/>
        <v/>
      </c>
    </row>
    <row r="395" spans="4:4" ht="13.7" customHeight="1">
      <c r="D395" s="137" t="str">
        <f t="shared" si="6"/>
        <v/>
      </c>
    </row>
    <row r="396" spans="4:4" ht="13.7" customHeight="1">
      <c r="D396" s="137" t="str">
        <f t="shared" si="6"/>
        <v/>
      </c>
    </row>
    <row r="397" spans="4:4" ht="13.7" customHeight="1">
      <c r="D397" s="137" t="str">
        <f t="shared" si="6"/>
        <v/>
      </c>
    </row>
    <row r="398" spans="4:4" ht="13.7" customHeight="1">
      <c r="D398" s="137" t="str">
        <f t="shared" si="6"/>
        <v/>
      </c>
    </row>
    <row r="399" spans="4:4" ht="13.7" customHeight="1">
      <c r="D399" s="137" t="str">
        <f t="shared" si="6"/>
        <v/>
      </c>
    </row>
    <row r="400" spans="4:4" ht="13.7" customHeight="1">
      <c r="D400" s="137" t="str">
        <f t="shared" si="6"/>
        <v/>
      </c>
    </row>
    <row r="401" spans="4:4" ht="13.7" customHeight="1">
      <c r="D401" s="137" t="str">
        <f t="shared" si="6"/>
        <v/>
      </c>
    </row>
    <row r="402" spans="4:4" ht="13.7" customHeight="1">
      <c r="D402" s="137" t="str">
        <f t="shared" si="6"/>
        <v/>
      </c>
    </row>
    <row r="403" spans="4:4" ht="13.7" customHeight="1">
      <c r="D403" s="137" t="str">
        <f t="shared" si="6"/>
        <v/>
      </c>
    </row>
    <row r="404" spans="4:4" ht="13.7" customHeight="1">
      <c r="D404" s="137" t="str">
        <f t="shared" si="6"/>
        <v/>
      </c>
    </row>
    <row r="405" spans="4:4" ht="13.7" customHeight="1">
      <c r="D405" s="137" t="str">
        <f t="shared" si="6"/>
        <v/>
      </c>
    </row>
    <row r="406" spans="4:4" ht="13.7" customHeight="1">
      <c r="D406" s="137" t="str">
        <f t="shared" si="6"/>
        <v/>
      </c>
    </row>
    <row r="407" spans="4:4" ht="13.7" customHeight="1">
      <c r="D407" s="137" t="str">
        <f t="shared" si="6"/>
        <v/>
      </c>
    </row>
    <row r="408" spans="4:4" ht="13.7" customHeight="1">
      <c r="D408" s="137" t="str">
        <f t="shared" si="6"/>
        <v/>
      </c>
    </row>
    <row r="409" spans="4:4" ht="13.7" customHeight="1">
      <c r="D409" s="137" t="str">
        <f t="shared" si="6"/>
        <v/>
      </c>
    </row>
    <row r="410" spans="4:4" ht="13.7" customHeight="1">
      <c r="D410" s="137" t="str">
        <f t="shared" si="6"/>
        <v/>
      </c>
    </row>
    <row r="411" spans="4:4" ht="13.7" customHeight="1">
      <c r="D411" s="137" t="str">
        <f t="shared" si="6"/>
        <v/>
      </c>
    </row>
    <row r="412" spans="4:4" ht="13.7" customHeight="1">
      <c r="D412" s="137" t="str">
        <f t="shared" si="6"/>
        <v/>
      </c>
    </row>
    <row r="413" spans="4:4" ht="13.7" customHeight="1">
      <c r="D413" s="137" t="str">
        <f t="shared" si="6"/>
        <v/>
      </c>
    </row>
    <row r="414" spans="4:4" ht="13.7" customHeight="1">
      <c r="D414" s="137" t="str">
        <f t="shared" si="6"/>
        <v/>
      </c>
    </row>
    <row r="415" spans="4:4" ht="13.7" customHeight="1">
      <c r="D415" s="137" t="str">
        <f t="shared" si="6"/>
        <v/>
      </c>
    </row>
    <row r="416" spans="4:4" ht="13.7" customHeight="1">
      <c r="D416" s="137" t="str">
        <f t="shared" si="6"/>
        <v/>
      </c>
    </row>
    <row r="417" spans="4:4" ht="13.7" customHeight="1">
      <c r="D417" s="137" t="str">
        <f t="shared" si="6"/>
        <v/>
      </c>
    </row>
    <row r="418" spans="4:4" ht="13.7" customHeight="1">
      <c r="D418" s="137" t="str">
        <f t="shared" si="6"/>
        <v/>
      </c>
    </row>
    <row r="419" spans="4:4" ht="13.7" customHeight="1">
      <c r="D419" s="137" t="str">
        <f t="shared" si="6"/>
        <v/>
      </c>
    </row>
    <row r="420" spans="4:4" ht="13.7" customHeight="1">
      <c r="D420" s="137" t="str">
        <f t="shared" si="6"/>
        <v/>
      </c>
    </row>
    <row r="421" spans="4:4" ht="13.7" customHeight="1">
      <c r="D421" s="137" t="str">
        <f t="shared" si="6"/>
        <v/>
      </c>
    </row>
    <row r="422" spans="4:4" ht="13.7" customHeight="1">
      <c r="D422" s="137" t="str">
        <f t="shared" si="6"/>
        <v/>
      </c>
    </row>
    <row r="423" spans="4:4" ht="13.7" customHeight="1">
      <c r="D423" s="137" t="str">
        <f t="shared" si="6"/>
        <v/>
      </c>
    </row>
    <row r="424" spans="4:4" ht="13.7" customHeight="1">
      <c r="D424" s="137" t="str">
        <f t="shared" si="6"/>
        <v/>
      </c>
    </row>
    <row r="425" spans="4:4" ht="13.7" customHeight="1">
      <c r="D425" s="137" t="str">
        <f t="shared" si="6"/>
        <v/>
      </c>
    </row>
    <row r="426" spans="4:4" ht="13.7" customHeight="1">
      <c r="D426" s="137" t="str">
        <f t="shared" si="6"/>
        <v/>
      </c>
    </row>
    <row r="427" spans="4:4" ht="13.7" customHeight="1">
      <c r="D427" s="137" t="str">
        <f t="shared" si="6"/>
        <v/>
      </c>
    </row>
    <row r="428" spans="4:4" ht="13.7" customHeight="1">
      <c r="D428" s="137" t="str">
        <f t="shared" si="6"/>
        <v/>
      </c>
    </row>
    <row r="429" spans="4:4" ht="13.7" customHeight="1">
      <c r="D429" s="137" t="str">
        <f t="shared" si="6"/>
        <v/>
      </c>
    </row>
    <row r="430" spans="4:4" ht="13.7" customHeight="1">
      <c r="D430" s="137" t="str">
        <f t="shared" si="6"/>
        <v/>
      </c>
    </row>
    <row r="431" spans="4:4" ht="13.7" customHeight="1">
      <c r="D431" s="137" t="str">
        <f t="shared" si="6"/>
        <v/>
      </c>
    </row>
    <row r="432" spans="4:4" ht="13.7" customHeight="1">
      <c r="D432" s="137" t="str">
        <f t="shared" si="6"/>
        <v/>
      </c>
    </row>
    <row r="433" spans="4:4" ht="13.7" customHeight="1">
      <c r="D433" s="137" t="str">
        <f t="shared" si="6"/>
        <v/>
      </c>
    </row>
    <row r="434" spans="4:4" ht="13.7" customHeight="1">
      <c r="D434" s="137" t="str">
        <f t="shared" si="6"/>
        <v/>
      </c>
    </row>
    <row r="435" spans="4:4" ht="13.7" customHeight="1">
      <c r="D435" s="137" t="str">
        <f t="shared" si="6"/>
        <v/>
      </c>
    </row>
    <row r="436" spans="4:4" ht="13.7" customHeight="1">
      <c r="D436" s="137" t="str">
        <f t="shared" si="6"/>
        <v/>
      </c>
    </row>
    <row r="437" spans="4:4" ht="13.7" customHeight="1">
      <c r="D437" s="137" t="str">
        <f t="shared" si="6"/>
        <v/>
      </c>
    </row>
    <row r="438" spans="4:4" ht="13.7" customHeight="1">
      <c r="D438" s="137" t="str">
        <f t="shared" si="6"/>
        <v/>
      </c>
    </row>
    <row r="439" spans="4:4" ht="13.7" customHeight="1">
      <c r="D439" s="137" t="str">
        <f t="shared" si="6"/>
        <v/>
      </c>
    </row>
    <row r="440" spans="4:4" ht="13.7" customHeight="1">
      <c r="D440" s="137" t="str">
        <f t="shared" si="6"/>
        <v/>
      </c>
    </row>
    <row r="441" spans="4:4" ht="13.7" customHeight="1">
      <c r="D441" s="137" t="str">
        <f t="shared" si="6"/>
        <v/>
      </c>
    </row>
    <row r="442" spans="4:4" ht="13.7" customHeight="1">
      <c r="D442" s="137" t="str">
        <f t="shared" si="6"/>
        <v/>
      </c>
    </row>
    <row r="443" spans="4:4" ht="13.7" customHeight="1">
      <c r="D443" s="137" t="str">
        <f t="shared" si="6"/>
        <v/>
      </c>
    </row>
    <row r="444" spans="4:4" ht="13.7" customHeight="1">
      <c r="D444" s="137" t="str">
        <f t="shared" si="6"/>
        <v/>
      </c>
    </row>
    <row r="445" spans="4:4" ht="13.7" customHeight="1">
      <c r="D445" s="137" t="str">
        <f t="shared" si="6"/>
        <v/>
      </c>
    </row>
    <row r="446" spans="4:4" ht="13.7" customHeight="1">
      <c r="D446" s="137" t="str">
        <f t="shared" si="6"/>
        <v/>
      </c>
    </row>
    <row r="447" spans="4:4" ht="13.7" customHeight="1">
      <c r="D447" s="137" t="str">
        <f t="shared" si="6"/>
        <v/>
      </c>
    </row>
    <row r="448" spans="4:4" ht="13.7" customHeight="1">
      <c r="D448" s="137" t="str">
        <f t="shared" si="6"/>
        <v/>
      </c>
    </row>
    <row r="449" spans="4:4" ht="13.7" customHeight="1">
      <c r="D449" s="137" t="str">
        <f t="shared" si="6"/>
        <v/>
      </c>
    </row>
    <row r="450" spans="4:4" ht="13.7" customHeight="1">
      <c r="D450" s="137" t="str">
        <f t="shared" ref="D450:D463" si="7">PROPER(B450)</f>
        <v/>
      </c>
    </row>
    <row r="451" spans="4:4" ht="13.7" customHeight="1">
      <c r="D451" s="137" t="str">
        <f t="shared" si="7"/>
        <v/>
      </c>
    </row>
    <row r="452" spans="4:4" ht="13.7" customHeight="1">
      <c r="D452" s="137" t="str">
        <f t="shared" si="7"/>
        <v/>
      </c>
    </row>
    <row r="453" spans="4:4" ht="13.7" customHeight="1">
      <c r="D453" s="137" t="str">
        <f t="shared" si="7"/>
        <v/>
      </c>
    </row>
    <row r="454" spans="4:4" ht="13.7" customHeight="1">
      <c r="D454" s="137" t="str">
        <f t="shared" si="7"/>
        <v/>
      </c>
    </row>
    <row r="455" spans="4:4" ht="13.7" customHeight="1">
      <c r="D455" s="137" t="str">
        <f t="shared" si="7"/>
        <v/>
      </c>
    </row>
    <row r="456" spans="4:4" ht="13.7" customHeight="1">
      <c r="D456" s="137" t="str">
        <f t="shared" si="7"/>
        <v/>
      </c>
    </row>
    <row r="457" spans="4:4" ht="13.7" customHeight="1">
      <c r="D457" s="137" t="str">
        <f t="shared" si="7"/>
        <v/>
      </c>
    </row>
    <row r="458" spans="4:4" ht="13.7" customHeight="1">
      <c r="D458" s="137" t="str">
        <f t="shared" si="7"/>
        <v/>
      </c>
    </row>
    <row r="459" spans="4:4" ht="13.7" customHeight="1">
      <c r="D459" s="137" t="str">
        <f t="shared" si="7"/>
        <v/>
      </c>
    </row>
    <row r="460" spans="4:4" ht="13.7" customHeight="1">
      <c r="D460" s="137" t="str">
        <f t="shared" si="7"/>
        <v/>
      </c>
    </row>
    <row r="461" spans="4:4" ht="13.7" customHeight="1">
      <c r="D461" s="137" t="str">
        <f t="shared" si="7"/>
        <v/>
      </c>
    </row>
    <row r="462" spans="4:4" ht="13.7" customHeight="1">
      <c r="D462" s="137" t="str">
        <f t="shared" si="7"/>
        <v/>
      </c>
    </row>
    <row r="463" spans="4:4" ht="13.7" customHeight="1">
      <c r="D463" s="137" t="str">
        <f t="shared" si="7"/>
        <v/>
      </c>
    </row>
  </sheetData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d807d-8eb6-4498-ac23-b2e94368bb73">
      <Terms xmlns="http://schemas.microsoft.com/office/infopath/2007/PartnerControls"/>
    </lcf76f155ced4ddcb4097134ff3c332f>
    <TaxCatchAll xmlns="f22de9bb-bbb6-4c74-9ce7-96ceaeacf3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13736E53E2C4A80ACD9FD8608F8CA" ma:contentTypeVersion="17" ma:contentTypeDescription="Create a new document." ma:contentTypeScope="" ma:versionID="c1f6fb365df83243c4db33f3467a4d8f">
  <xsd:schema xmlns:xsd="http://www.w3.org/2001/XMLSchema" xmlns:xs="http://www.w3.org/2001/XMLSchema" xmlns:p="http://schemas.microsoft.com/office/2006/metadata/properties" xmlns:ns2="a48d807d-8eb6-4498-ac23-b2e94368bb73" xmlns:ns3="f22de9bb-bbb6-4c74-9ce7-96ceaeacf3a2" targetNamespace="http://schemas.microsoft.com/office/2006/metadata/properties" ma:root="true" ma:fieldsID="96e3255db70aca25deabe10adad5b8f5" ns2:_="" ns3:_="">
    <xsd:import namespace="a48d807d-8eb6-4498-ac23-b2e94368bb73"/>
    <xsd:import namespace="f22de9bb-bbb6-4c74-9ce7-96ceaeacf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d807d-8eb6-4498-ac23-b2e94368bb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acef652-85d6-4b07-aaeb-3dc3fb29c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de9bb-bbb6-4c74-9ce7-96ceaeacf3a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28af1c2-7522-46ac-98bf-163fc37771d3}" ma:internalName="TaxCatchAll" ma:showField="CatchAllData" ma:web="f22de9bb-bbb6-4c74-9ce7-96ceaeacf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A6213-1989-4E3C-B996-A69BB9CD45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46753F-B670-4445-A1F9-F1BBB4A91B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DE6BE4-756E-42D4-BE92-AA6B27E6463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Month &amp; Year</vt:lpstr>
      <vt:lpstr>Final count month end</vt:lpstr>
      <vt:lpstr>Account List</vt:lpstr>
      <vt:lpstr>'Month &amp; Year'!Print_Area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Krüger</dc:creator>
  <cp:lastModifiedBy>Rozelle Köhne</cp:lastModifiedBy>
  <cp:lastPrinted>2022-06-01T06:28:18Z</cp:lastPrinted>
  <dcterms:created xsi:type="dcterms:W3CDTF">2017-04-23T13:36:00Z</dcterms:created>
  <dcterms:modified xsi:type="dcterms:W3CDTF">2023-10-26T10:41:43Z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0x01010048113736E53E2C4A80ACD9FD8608F8CA</vt:lpwstr>
  </property>
</Properties>
</file>